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Report\Comments\Shared Data\Chem Data\"/>
    </mc:Choice>
  </mc:AlternateContent>
  <xr:revisionPtr revIDLastSave="0" documentId="8_{AC35950B-61FC-498E-B57B-0FA4FCB9F3DF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All Metals Data" sheetId="11" r:id="rId1"/>
    <sheet name="Target Streams" sheetId="8" r:id="rId2"/>
    <sheet name="Tables" sheetId="9" r:id="rId3"/>
  </sheets>
  <calcPr calcId="179021"/>
</workbook>
</file>

<file path=xl/calcChain.xml><?xml version="1.0" encoding="utf-8"?>
<calcChain xmlns="http://schemas.openxmlformats.org/spreadsheetml/2006/main">
  <c r="D25" i="9" l="1"/>
  <c r="E25" i="9"/>
  <c r="F25" i="9"/>
  <c r="G25" i="9"/>
  <c r="D26" i="9"/>
  <c r="E26" i="9"/>
  <c r="F26" i="9"/>
  <c r="G26" i="9"/>
  <c r="D27" i="9"/>
  <c r="E27" i="9"/>
  <c r="F27" i="9"/>
  <c r="G27" i="9"/>
  <c r="D28" i="9"/>
  <c r="E28" i="9"/>
  <c r="F28" i="9"/>
  <c r="G28" i="9"/>
  <c r="D29" i="9"/>
  <c r="E29" i="9"/>
  <c r="F29" i="9"/>
  <c r="G29" i="9"/>
  <c r="D30" i="9"/>
  <c r="E30" i="9"/>
  <c r="F30" i="9"/>
  <c r="G30" i="9"/>
  <c r="D31" i="9"/>
  <c r="E31" i="9"/>
  <c r="F31" i="9"/>
  <c r="G31" i="9"/>
  <c r="D32" i="9"/>
  <c r="E32" i="9"/>
  <c r="F32" i="9"/>
  <c r="G32" i="9"/>
  <c r="D33" i="9"/>
  <c r="E33" i="9"/>
  <c r="F33" i="9"/>
  <c r="G33" i="9"/>
  <c r="D34" i="9"/>
  <c r="E34" i="9"/>
  <c r="F34" i="9"/>
  <c r="G34" i="9"/>
  <c r="D35" i="9"/>
  <c r="E35" i="9"/>
  <c r="F35" i="9"/>
  <c r="G35" i="9"/>
  <c r="D36" i="9"/>
  <c r="E36" i="9"/>
  <c r="F36" i="9"/>
  <c r="G36" i="9"/>
  <c r="D37" i="9"/>
  <c r="E37" i="9"/>
  <c r="F37" i="9"/>
  <c r="G37" i="9"/>
  <c r="D38" i="9"/>
  <c r="E38" i="9"/>
  <c r="F38" i="9"/>
  <c r="G38" i="9"/>
  <c r="D39" i="9"/>
  <c r="E39" i="9"/>
  <c r="F39" i="9"/>
  <c r="G39" i="9"/>
  <c r="D40" i="9"/>
  <c r="E40" i="9"/>
  <c r="F40" i="9"/>
  <c r="G40" i="9"/>
  <c r="D41" i="9"/>
  <c r="E41" i="9"/>
  <c r="F41" i="9"/>
  <c r="G41" i="9"/>
  <c r="D42" i="9"/>
  <c r="E42" i="9"/>
  <c r="F42" i="9"/>
  <c r="G42" i="9"/>
  <c r="D43" i="9"/>
  <c r="E43" i="9"/>
  <c r="F43" i="9"/>
  <c r="G43" i="9"/>
  <c r="D44" i="9"/>
  <c r="E44" i="9"/>
  <c r="F44" i="9"/>
  <c r="G44" i="9"/>
  <c r="D45" i="9"/>
  <c r="E45" i="9"/>
  <c r="F45" i="9"/>
  <c r="G45" i="9"/>
  <c r="G24" i="9"/>
  <c r="F24" i="9"/>
  <c r="D24" i="9"/>
  <c r="E24" i="9"/>
  <c r="C24" i="9"/>
  <c r="E17" i="9" l="1"/>
  <c r="P16" i="9"/>
  <c r="Q16" i="9"/>
  <c r="P3" i="9"/>
  <c r="Q3" i="9"/>
  <c r="P17" i="9"/>
  <c r="Q17" i="9"/>
  <c r="P5" i="9"/>
  <c r="Q5" i="9"/>
  <c r="P6" i="9"/>
  <c r="Q6" i="9"/>
  <c r="Q7" i="9"/>
  <c r="P8" i="9"/>
  <c r="Q8" i="9"/>
  <c r="Q9" i="9"/>
  <c r="P10" i="9"/>
  <c r="Q10" i="9"/>
  <c r="Q15" i="9"/>
  <c r="P15" i="9"/>
  <c r="N16" i="9"/>
  <c r="N3" i="9"/>
  <c r="N17" i="9"/>
  <c r="N18" i="9"/>
  <c r="N4" i="9"/>
  <c r="N5" i="9"/>
  <c r="N6" i="9"/>
  <c r="N7" i="9"/>
  <c r="N8" i="9"/>
  <c r="N9" i="9"/>
  <c r="N19" i="9"/>
  <c r="N20" i="9"/>
  <c r="N10" i="9"/>
  <c r="N15" i="9"/>
  <c r="J16" i="9"/>
  <c r="K16" i="9"/>
  <c r="J3" i="9"/>
  <c r="J17" i="9"/>
  <c r="J5" i="9"/>
  <c r="J6" i="9"/>
  <c r="K6" i="9"/>
  <c r="J8" i="9"/>
  <c r="K8" i="9"/>
  <c r="K9" i="9"/>
  <c r="K10" i="9"/>
  <c r="K15" i="9"/>
  <c r="J15" i="9"/>
  <c r="H16" i="9"/>
  <c r="H3" i="9"/>
  <c r="H17" i="9"/>
  <c r="H18" i="9"/>
  <c r="H4" i="9"/>
  <c r="H5" i="9"/>
  <c r="H6" i="9"/>
  <c r="H7" i="9"/>
  <c r="H8" i="9"/>
  <c r="H9" i="9"/>
  <c r="H19" i="9"/>
  <c r="H20" i="9"/>
  <c r="H10" i="9"/>
  <c r="H15" i="9"/>
  <c r="C16" i="9"/>
  <c r="D16" i="9"/>
  <c r="E16" i="9"/>
  <c r="D3" i="9"/>
  <c r="E3" i="9"/>
  <c r="C17" i="9"/>
  <c r="D17" i="9"/>
  <c r="D4" i="9"/>
  <c r="C5" i="9"/>
  <c r="D5" i="9"/>
  <c r="E5" i="9"/>
  <c r="C6" i="9"/>
  <c r="D6" i="9"/>
  <c r="E6" i="9"/>
  <c r="D7" i="9"/>
  <c r="E7" i="9"/>
  <c r="D8" i="9"/>
  <c r="E8" i="9"/>
  <c r="E9" i="9"/>
  <c r="E19" i="9"/>
  <c r="E20" i="9"/>
  <c r="D10" i="9"/>
  <c r="E10" i="9"/>
  <c r="E15" i="9"/>
  <c r="D15" i="9"/>
  <c r="C15" i="9"/>
  <c r="B16" i="9"/>
  <c r="B3" i="9"/>
  <c r="B17" i="9"/>
  <c r="B18" i="9"/>
  <c r="B4" i="9"/>
  <c r="B5" i="9"/>
  <c r="B6" i="9"/>
  <c r="B7" i="9"/>
  <c r="B8" i="9"/>
  <c r="B9" i="9"/>
  <c r="B19" i="9"/>
  <c r="B20" i="9"/>
  <c r="B10" i="9"/>
  <c r="B15" i="9"/>
  <c r="Q351" i="8" l="1"/>
  <c r="R351" i="8" s="1"/>
  <c r="O351" i="8"/>
  <c r="S350" i="8"/>
  <c r="Q350" i="8"/>
  <c r="S349" i="8"/>
  <c r="Q349" i="8"/>
  <c r="Q348" i="8"/>
  <c r="R348" i="8" s="1"/>
  <c r="Q347" i="8"/>
  <c r="R347" i="8" s="1"/>
  <c r="O347" i="8"/>
  <c r="Q346" i="8"/>
  <c r="R346" i="8" s="1"/>
  <c r="O346" i="8"/>
  <c r="Q345" i="8"/>
  <c r="R345" i="8" s="1"/>
  <c r="O345" i="8"/>
  <c r="Q344" i="8"/>
  <c r="R344" i="8" s="1"/>
  <c r="O344" i="8"/>
  <c r="R343" i="8"/>
  <c r="Q343" i="8"/>
  <c r="O343" i="8"/>
  <c r="Q342" i="8"/>
  <c r="S342" i="8" s="1"/>
  <c r="Q341" i="8"/>
  <c r="S341" i="8" s="1"/>
  <c r="Q340" i="8"/>
  <c r="R340" i="8" s="1"/>
  <c r="S339" i="8"/>
  <c r="Q339" i="8"/>
  <c r="Q338" i="8"/>
  <c r="S338" i="8" s="1"/>
  <c r="S352" i="8" s="1"/>
  <c r="Q335" i="8"/>
  <c r="R335" i="8" s="1"/>
  <c r="O335" i="8"/>
  <c r="S334" i="8"/>
  <c r="Q334" i="8"/>
  <c r="S333" i="8"/>
  <c r="Q333" i="8"/>
  <c r="R332" i="8"/>
  <c r="Q332" i="8"/>
  <c r="Q331" i="8"/>
  <c r="R331" i="8" s="1"/>
  <c r="O331" i="8"/>
  <c r="Q330" i="8"/>
  <c r="R330" i="8" s="1"/>
  <c r="O330" i="8"/>
  <c r="R329" i="8"/>
  <c r="Q329" i="8"/>
  <c r="O329" i="8"/>
  <c r="Q328" i="8"/>
  <c r="R328" i="8" s="1"/>
  <c r="O328" i="8"/>
  <c r="R327" i="8"/>
  <c r="Q327" i="8"/>
  <c r="O327" i="8"/>
  <c r="Q326" i="8"/>
  <c r="S326" i="8" s="1"/>
  <c r="Q325" i="8"/>
  <c r="S325" i="8" s="1"/>
  <c r="Q324" i="8"/>
  <c r="R324" i="8" s="1"/>
  <c r="Q323" i="8"/>
  <c r="S323" i="8" s="1"/>
  <c r="Q322" i="8"/>
  <c r="S322" i="8" s="1"/>
  <c r="Q319" i="8"/>
  <c r="R319" i="8" s="1"/>
  <c r="O319" i="8"/>
  <c r="Q318" i="8"/>
  <c r="S318" i="8" s="1"/>
  <c r="Q317" i="8"/>
  <c r="S317" i="8" s="1"/>
  <c r="R316" i="8"/>
  <c r="Q316" i="8"/>
  <c r="Q315" i="8"/>
  <c r="R315" i="8" s="1"/>
  <c r="O315" i="8"/>
  <c r="Q314" i="8"/>
  <c r="R314" i="8" s="1"/>
  <c r="O314" i="8"/>
  <c r="R313" i="8"/>
  <c r="Q313" i="8"/>
  <c r="O313" i="8"/>
  <c r="R312" i="8"/>
  <c r="Q312" i="8"/>
  <c r="O312" i="8"/>
  <c r="Q311" i="8"/>
  <c r="R311" i="8" s="1"/>
  <c r="O311" i="8"/>
  <c r="Q310" i="8"/>
  <c r="S310" i="8" s="1"/>
  <c r="S309" i="8"/>
  <c r="Q309" i="8"/>
  <c r="Q308" i="8"/>
  <c r="R308" i="8" s="1"/>
  <c r="Q307" i="8"/>
  <c r="S307" i="8" s="1"/>
  <c r="Q306" i="8"/>
  <c r="S306" i="8" s="1"/>
  <c r="S320" i="8" s="1"/>
  <c r="Q303" i="8"/>
  <c r="R303" i="8" s="1"/>
  <c r="O303" i="8"/>
  <c r="S302" i="8"/>
  <c r="Q302" i="8"/>
  <c r="Q301" i="8"/>
  <c r="S301" i="8" s="1"/>
  <c r="R300" i="8"/>
  <c r="Q300" i="8"/>
  <c r="Q299" i="8"/>
  <c r="R299" i="8" s="1"/>
  <c r="O299" i="8"/>
  <c r="Q298" i="8"/>
  <c r="R298" i="8" s="1"/>
  <c r="O298" i="8"/>
  <c r="R297" i="8"/>
  <c r="Q297" i="8"/>
  <c r="O297" i="8"/>
  <c r="Q296" i="8"/>
  <c r="R296" i="8" s="1"/>
  <c r="O296" i="8"/>
  <c r="Q295" i="8"/>
  <c r="R295" i="8" s="1"/>
  <c r="O295" i="8"/>
  <c r="Q294" i="8"/>
  <c r="S294" i="8" s="1"/>
  <c r="Q293" i="8"/>
  <c r="S293" i="8" s="1"/>
  <c r="Q292" i="8"/>
  <c r="R292" i="8" s="1"/>
  <c r="Q291" i="8"/>
  <c r="S291" i="8" s="1"/>
  <c r="Q290" i="8"/>
  <c r="S290" i="8" s="1"/>
  <c r="Q287" i="8"/>
  <c r="R287" i="8" s="1"/>
  <c r="O287" i="8"/>
  <c r="Q286" i="8"/>
  <c r="S286" i="8" s="1"/>
  <c r="S285" i="8"/>
  <c r="Q285" i="8"/>
  <c r="Q284" i="8"/>
  <c r="R284" i="8" s="1"/>
  <c r="Q283" i="8"/>
  <c r="O283" i="8"/>
  <c r="R283" i="8" s="1"/>
  <c r="Q282" i="8"/>
  <c r="R282" i="8" s="1"/>
  <c r="O282" i="8"/>
  <c r="Q281" i="8"/>
  <c r="R281" i="8" s="1"/>
  <c r="O281" i="8"/>
  <c r="Q280" i="8"/>
  <c r="R280" i="8" s="1"/>
  <c r="O280" i="8"/>
  <c r="R279" i="8"/>
  <c r="Q279" i="8"/>
  <c r="O279" i="8"/>
  <c r="Q278" i="8"/>
  <c r="S278" i="8" s="1"/>
  <c r="Q277" i="8"/>
  <c r="S277" i="8" s="1"/>
  <c r="Q276" i="8"/>
  <c r="R276" i="8" s="1"/>
  <c r="S275" i="8"/>
  <c r="Q275" i="8"/>
  <c r="Q274" i="8"/>
  <c r="S274" i="8" s="1"/>
  <c r="S288" i="8" s="1"/>
  <c r="R271" i="8"/>
  <c r="Q271" i="8"/>
  <c r="O271" i="8"/>
  <c r="Q270" i="8"/>
  <c r="S270" i="8" s="1"/>
  <c r="Q269" i="8"/>
  <c r="S269" i="8" s="1"/>
  <c r="Q268" i="8"/>
  <c r="R268" i="8" s="1"/>
  <c r="Q267" i="8"/>
  <c r="R267" i="8" s="1"/>
  <c r="O267" i="8"/>
  <c r="Q266" i="8"/>
  <c r="R266" i="8" s="1"/>
  <c r="O266" i="8"/>
  <c r="Q265" i="8"/>
  <c r="R265" i="8" s="1"/>
  <c r="O265" i="8"/>
  <c r="Q264" i="8"/>
  <c r="O264" i="8"/>
  <c r="R264" i="8" s="1"/>
  <c r="Q263" i="8"/>
  <c r="R263" i="8" s="1"/>
  <c r="O263" i="8"/>
  <c r="S262" i="8"/>
  <c r="Q262" i="8"/>
  <c r="Q261" i="8"/>
  <c r="S261" i="8" s="1"/>
  <c r="Q260" i="8"/>
  <c r="R260" i="8" s="1"/>
  <c r="S259" i="8"/>
  <c r="Q259" i="8"/>
  <c r="S258" i="8"/>
  <c r="Q258" i="8"/>
  <c r="Q255" i="8"/>
  <c r="R255" i="8" s="1"/>
  <c r="O255" i="8"/>
  <c r="S254" i="8"/>
  <c r="Q254" i="8"/>
  <c r="Q253" i="8"/>
  <c r="S253" i="8" s="1"/>
  <c r="Q252" i="8"/>
  <c r="R252" i="8" s="1"/>
  <c r="Q251" i="8"/>
  <c r="R251" i="8" s="1"/>
  <c r="O251" i="8"/>
  <c r="Q250" i="8"/>
  <c r="R250" i="8" s="1"/>
  <c r="O250" i="8"/>
  <c r="Q249" i="8"/>
  <c r="R249" i="8" s="1"/>
  <c r="O249" i="8"/>
  <c r="Q248" i="8"/>
  <c r="R248" i="8" s="1"/>
  <c r="O248" i="8"/>
  <c r="Q247" i="8"/>
  <c r="R247" i="8" s="1"/>
  <c r="O247" i="8"/>
  <c r="Q246" i="8"/>
  <c r="S246" i="8" s="1"/>
  <c r="Q245" i="8"/>
  <c r="S245" i="8" s="1"/>
  <c r="Q244" i="8"/>
  <c r="R244" i="8" s="1"/>
  <c r="S243" i="8"/>
  <c r="Q243" i="8"/>
  <c r="Q242" i="8"/>
  <c r="S242" i="8" s="1"/>
  <c r="S256" i="8" s="1"/>
  <c r="R239" i="8"/>
  <c r="Q239" i="8"/>
  <c r="O239" i="8"/>
  <c r="S238" i="8"/>
  <c r="Q238" i="8"/>
  <c r="Q237" i="8"/>
  <c r="S237" i="8" s="1"/>
  <c r="Q236" i="8"/>
  <c r="R236" i="8" s="1"/>
  <c r="Q235" i="8"/>
  <c r="R235" i="8" s="1"/>
  <c r="O235" i="8"/>
  <c r="Q234" i="8"/>
  <c r="R234" i="8" s="1"/>
  <c r="O234" i="8"/>
  <c r="Q233" i="8"/>
  <c r="R233" i="8" s="1"/>
  <c r="O233" i="8"/>
  <c r="Q232" i="8"/>
  <c r="R232" i="8" s="1"/>
  <c r="O232" i="8"/>
  <c r="Q231" i="8"/>
  <c r="R231" i="8" s="1"/>
  <c r="O231" i="8"/>
  <c r="S230" i="8"/>
  <c r="Q230" i="8"/>
  <c r="Q229" i="8"/>
  <c r="S229" i="8" s="1"/>
  <c r="Q228" i="8"/>
  <c r="R228" i="8" s="1"/>
  <c r="Q227" i="8"/>
  <c r="S227" i="8" s="1"/>
  <c r="S226" i="8"/>
  <c r="Q226" i="8"/>
  <c r="Q223" i="8"/>
  <c r="R223" i="8" s="1"/>
  <c r="O223" i="8"/>
  <c r="Q222" i="8"/>
  <c r="S222" i="8" s="1"/>
  <c r="S221" i="8"/>
  <c r="Q221" i="8"/>
  <c r="Q220" i="8"/>
  <c r="R220" i="8" s="1"/>
  <c r="Q219" i="8"/>
  <c r="O219" i="8"/>
  <c r="R219" i="8" s="1"/>
  <c r="Q218" i="8"/>
  <c r="R218" i="8" s="1"/>
  <c r="O218" i="8"/>
  <c r="Q217" i="8"/>
  <c r="R217" i="8" s="1"/>
  <c r="O217" i="8"/>
  <c r="Q216" i="8"/>
  <c r="R216" i="8" s="1"/>
  <c r="O216" i="8"/>
  <c r="R215" i="8"/>
  <c r="Q215" i="8"/>
  <c r="O215" i="8"/>
  <c r="Q214" i="8"/>
  <c r="S214" i="8" s="1"/>
  <c r="Q213" i="8"/>
  <c r="S213" i="8" s="1"/>
  <c r="Q212" i="8"/>
  <c r="R212" i="8" s="1"/>
  <c r="S211" i="8"/>
  <c r="Q211" i="8"/>
  <c r="Q210" i="8"/>
  <c r="S210" i="8" s="1"/>
  <c r="S224" i="8" s="1"/>
  <c r="R207" i="8"/>
  <c r="Q207" i="8"/>
  <c r="O207" i="8"/>
  <c r="Q206" i="8"/>
  <c r="S206" i="8" s="1"/>
  <c r="S205" i="8"/>
  <c r="Q205" i="8"/>
  <c r="Q204" i="8"/>
  <c r="R204" i="8" s="1"/>
  <c r="Q203" i="8"/>
  <c r="R203" i="8" s="1"/>
  <c r="O203" i="8"/>
  <c r="Q202" i="8"/>
  <c r="R202" i="8" s="1"/>
  <c r="O202" i="8"/>
  <c r="Q201" i="8"/>
  <c r="R201" i="8" s="1"/>
  <c r="O201" i="8"/>
  <c r="Q200" i="8"/>
  <c r="O200" i="8"/>
  <c r="R200" i="8" s="1"/>
  <c r="Q199" i="8"/>
  <c r="O199" i="8"/>
  <c r="R199" i="8" s="1"/>
  <c r="S198" i="8"/>
  <c r="Q198" i="8"/>
  <c r="S197" i="8"/>
  <c r="Q197" i="8"/>
  <c r="Q196" i="8"/>
  <c r="R196" i="8" s="1"/>
  <c r="Q195" i="8"/>
  <c r="S195" i="8" s="1"/>
  <c r="S194" i="8"/>
  <c r="Q194" i="8"/>
  <c r="R191" i="8"/>
  <c r="Q191" i="8"/>
  <c r="O191" i="8"/>
  <c r="S190" i="8"/>
  <c r="Q190" i="8"/>
  <c r="Q189" i="8"/>
  <c r="S189" i="8" s="1"/>
  <c r="R188" i="8"/>
  <c r="Q188" i="8"/>
  <c r="Q187" i="8"/>
  <c r="R187" i="8" s="1"/>
  <c r="O187" i="8"/>
  <c r="Q186" i="8"/>
  <c r="R186" i="8" s="1"/>
  <c r="O186" i="8"/>
  <c r="R185" i="8"/>
  <c r="Q185" i="8"/>
  <c r="O185" i="8"/>
  <c r="Q184" i="8"/>
  <c r="R184" i="8" s="1"/>
  <c r="O184" i="8"/>
  <c r="Q183" i="8"/>
  <c r="R183" i="8" s="1"/>
  <c r="O183" i="8"/>
  <c r="S182" i="8"/>
  <c r="Q182" i="8"/>
  <c r="Q181" i="8"/>
  <c r="S181" i="8" s="1"/>
  <c r="Q180" i="8"/>
  <c r="R180" i="8" s="1"/>
  <c r="Q179" i="8"/>
  <c r="S179" i="8" s="1"/>
  <c r="S192" i="8" s="1"/>
  <c r="S178" i="8"/>
  <c r="Q178" i="8"/>
  <c r="Q175" i="8"/>
  <c r="R175" i="8" s="1"/>
  <c r="O175" i="8"/>
  <c r="Q174" i="8"/>
  <c r="S174" i="8" s="1"/>
  <c r="Q173" i="8"/>
  <c r="S173" i="8" s="1"/>
  <c r="R172" i="8"/>
  <c r="Q172" i="8"/>
  <c r="Q171" i="8"/>
  <c r="R171" i="8" s="1"/>
  <c r="O171" i="8"/>
  <c r="Q170" i="8"/>
  <c r="R170" i="8" s="1"/>
  <c r="O170" i="8"/>
  <c r="R169" i="8"/>
  <c r="Q169" i="8"/>
  <c r="O169" i="8"/>
  <c r="R168" i="8"/>
  <c r="Q168" i="8"/>
  <c r="O168" i="8"/>
  <c r="Q167" i="8"/>
  <c r="R167" i="8" s="1"/>
  <c r="O167" i="8"/>
  <c r="Q166" i="8"/>
  <c r="S166" i="8" s="1"/>
  <c r="S165" i="8"/>
  <c r="Q165" i="8"/>
  <c r="Q164" i="8"/>
  <c r="R164" i="8" s="1"/>
  <c r="Q163" i="8"/>
  <c r="S163" i="8" s="1"/>
  <c r="Q162" i="8"/>
  <c r="S162" i="8" s="1"/>
  <c r="S176" i="8" s="1"/>
  <c r="R159" i="8"/>
  <c r="Q159" i="8"/>
  <c r="O159" i="8"/>
  <c r="S158" i="8"/>
  <c r="Q158" i="8"/>
  <c r="Q157" i="8"/>
  <c r="S157" i="8" s="1"/>
  <c r="Q156" i="8"/>
  <c r="R156" i="8" s="1"/>
  <c r="Q155" i="8"/>
  <c r="R155" i="8" s="1"/>
  <c r="O155" i="8"/>
  <c r="Q154" i="8"/>
  <c r="R154" i="8" s="1"/>
  <c r="O154" i="8"/>
  <c r="Q153" i="8"/>
  <c r="R153" i="8" s="1"/>
  <c r="O153" i="8"/>
  <c r="Q152" i="8"/>
  <c r="R152" i="8" s="1"/>
  <c r="O152" i="8"/>
  <c r="Q151" i="8"/>
  <c r="R151" i="8" s="1"/>
  <c r="O151" i="8"/>
  <c r="S150" i="8"/>
  <c r="Q150" i="8"/>
  <c r="Q149" i="8"/>
  <c r="S149" i="8" s="1"/>
  <c r="Q148" i="8"/>
  <c r="R148" i="8" s="1"/>
  <c r="Q147" i="8"/>
  <c r="S147" i="8" s="1"/>
  <c r="S146" i="8"/>
  <c r="Q146" i="8"/>
  <c r="Q143" i="8"/>
  <c r="R143" i="8" s="1"/>
  <c r="O143" i="8"/>
  <c r="Q142" i="8"/>
  <c r="S142" i="8" s="1"/>
  <c r="Q141" i="8"/>
  <c r="S141" i="8" s="1"/>
  <c r="Q140" i="8"/>
  <c r="R140" i="8" s="1"/>
  <c r="R139" i="8"/>
  <c r="Q139" i="8"/>
  <c r="O139" i="8"/>
  <c r="Q138" i="8"/>
  <c r="R138" i="8" s="1"/>
  <c r="O138" i="8"/>
  <c r="Q137" i="8"/>
  <c r="R137" i="8" s="1"/>
  <c r="O137" i="8"/>
  <c r="Q136" i="8"/>
  <c r="O136" i="8"/>
  <c r="R136" i="8" s="1"/>
  <c r="Q135" i="8"/>
  <c r="R135" i="8" s="1"/>
  <c r="O135" i="8"/>
  <c r="Q134" i="8"/>
  <c r="S134" i="8" s="1"/>
  <c r="Q133" i="8"/>
  <c r="S133" i="8" s="1"/>
  <c r="Q132" i="8"/>
  <c r="R132" i="8" s="1"/>
  <c r="Q131" i="8"/>
  <c r="S131" i="8" s="1"/>
  <c r="Q130" i="8"/>
  <c r="S130" i="8" s="1"/>
  <c r="Q127" i="8"/>
  <c r="R127" i="8" s="1"/>
  <c r="O127" i="8"/>
  <c r="Q126" i="8"/>
  <c r="S126" i="8" s="1"/>
  <c r="S125" i="8"/>
  <c r="Q125" i="8"/>
  <c r="R124" i="8"/>
  <c r="Q124" i="8"/>
  <c r="R123" i="8"/>
  <c r="Q123" i="8"/>
  <c r="O123" i="8"/>
  <c r="Q122" i="8"/>
  <c r="R122" i="8" s="1"/>
  <c r="O122" i="8"/>
  <c r="Q121" i="8"/>
  <c r="O121" i="8"/>
  <c r="R121" i="8" s="1"/>
  <c r="R120" i="8"/>
  <c r="Q120" i="8"/>
  <c r="O120" i="8"/>
  <c r="Q119" i="8"/>
  <c r="O119" i="8"/>
  <c r="R119" i="8" s="1"/>
  <c r="Q118" i="8"/>
  <c r="S118" i="8" s="1"/>
  <c r="S117" i="8"/>
  <c r="Q117" i="8"/>
  <c r="Q116" i="8"/>
  <c r="R116" i="8" s="1"/>
  <c r="Q115" i="8"/>
  <c r="S115" i="8" s="1"/>
  <c r="Q114" i="8"/>
  <c r="S114" i="8" s="1"/>
  <c r="S128" i="8" s="1"/>
  <c r="R111" i="8"/>
  <c r="Q111" i="8"/>
  <c r="O111" i="8"/>
  <c r="Q110" i="8"/>
  <c r="S110" i="8" s="1"/>
  <c r="Q109" i="8"/>
  <c r="S109" i="8" s="1"/>
  <c r="Q108" i="8"/>
  <c r="R108" i="8" s="1"/>
  <c r="R107" i="8"/>
  <c r="Q107" i="8"/>
  <c r="O107" i="8"/>
  <c r="Q106" i="8"/>
  <c r="R106" i="8" s="1"/>
  <c r="O106" i="8"/>
  <c r="Q105" i="8"/>
  <c r="R105" i="8" s="1"/>
  <c r="O105" i="8"/>
  <c r="Q104" i="8"/>
  <c r="O104" i="8"/>
  <c r="R104" i="8" s="1"/>
  <c r="Q103" i="8"/>
  <c r="R103" i="8" s="1"/>
  <c r="O103" i="8"/>
  <c r="S102" i="8"/>
  <c r="Q102" i="8"/>
  <c r="Q101" i="8"/>
  <c r="S101" i="8" s="1"/>
  <c r="Q100" i="8"/>
  <c r="R100" i="8" s="1"/>
  <c r="S99" i="8"/>
  <c r="S112" i="8" s="1"/>
  <c r="Q99" i="8"/>
  <c r="S98" i="8"/>
  <c r="Q98" i="8"/>
  <c r="R95" i="8"/>
  <c r="Q95" i="8"/>
  <c r="O95" i="8"/>
  <c r="S94" i="8"/>
  <c r="Q94" i="8"/>
  <c r="Q93" i="8"/>
  <c r="S93" i="8" s="1"/>
  <c r="Q92" i="8"/>
  <c r="R92" i="8" s="1"/>
  <c r="Q91" i="8"/>
  <c r="R91" i="8" s="1"/>
  <c r="O91" i="8"/>
  <c r="Q90" i="8"/>
  <c r="R90" i="8" s="1"/>
  <c r="O90" i="8"/>
  <c r="Q89" i="8"/>
  <c r="R89" i="8" s="1"/>
  <c r="O89" i="8"/>
  <c r="Q88" i="8"/>
  <c r="R88" i="8" s="1"/>
  <c r="O88" i="8"/>
  <c r="Q87" i="8"/>
  <c r="R87" i="8" s="1"/>
  <c r="O87" i="8"/>
  <c r="S86" i="8"/>
  <c r="Q86" i="8"/>
  <c r="Q85" i="8"/>
  <c r="S85" i="8" s="1"/>
  <c r="Q84" i="8"/>
  <c r="R84" i="8" s="1"/>
  <c r="S83" i="8"/>
  <c r="Q83" i="8"/>
  <c r="S82" i="8"/>
  <c r="Q82" i="8"/>
  <c r="R79" i="8"/>
  <c r="Q79" i="8"/>
  <c r="O79" i="8"/>
  <c r="Q78" i="8"/>
  <c r="S78" i="8" s="1"/>
  <c r="S77" i="8"/>
  <c r="Q77" i="8"/>
  <c r="Q76" i="8"/>
  <c r="R76" i="8" s="1"/>
  <c r="Q75" i="8"/>
  <c r="O75" i="8"/>
  <c r="R75" i="8" s="1"/>
  <c r="Q74" i="8"/>
  <c r="R74" i="8" s="1"/>
  <c r="O74" i="8"/>
  <c r="Q73" i="8"/>
  <c r="R73" i="8" s="1"/>
  <c r="O73" i="8"/>
  <c r="Q72" i="8"/>
  <c r="R72" i="8" s="1"/>
  <c r="O72" i="8"/>
  <c r="Q71" i="8"/>
  <c r="O71" i="8"/>
  <c r="R71" i="8" s="1"/>
  <c r="S70" i="8"/>
  <c r="Q70" i="8"/>
  <c r="Q69" i="8"/>
  <c r="S69" i="8" s="1"/>
  <c r="Q68" i="8"/>
  <c r="R68" i="8" s="1"/>
  <c r="Q67" i="8"/>
  <c r="S67" i="8" s="1"/>
  <c r="S66" i="8"/>
  <c r="Q66" i="8"/>
  <c r="Q63" i="8"/>
  <c r="R63" i="8" s="1"/>
  <c r="O63" i="8"/>
  <c r="Q62" i="8"/>
  <c r="S62" i="8" s="1"/>
  <c r="Q61" i="8"/>
  <c r="S61" i="8" s="1"/>
  <c r="Q60" i="8"/>
  <c r="R60" i="8" s="1"/>
  <c r="R59" i="8"/>
  <c r="Q59" i="8"/>
  <c r="O59" i="8"/>
  <c r="Q58" i="8"/>
  <c r="R58" i="8" s="1"/>
  <c r="O58" i="8"/>
  <c r="Q57" i="8"/>
  <c r="R57" i="8" s="1"/>
  <c r="O57" i="8"/>
  <c r="Q56" i="8"/>
  <c r="O56" i="8"/>
  <c r="R56" i="8" s="1"/>
  <c r="Q55" i="8"/>
  <c r="R55" i="8" s="1"/>
  <c r="O55" i="8"/>
  <c r="Q54" i="8"/>
  <c r="S54" i="8" s="1"/>
  <c r="Q53" i="8"/>
  <c r="S53" i="8" s="1"/>
  <c r="Q52" i="8"/>
  <c r="R52" i="8" s="1"/>
  <c r="S51" i="8"/>
  <c r="Q51" i="8"/>
  <c r="Q50" i="8"/>
  <c r="S50" i="8" s="1"/>
  <c r="Q47" i="8"/>
  <c r="R47" i="8" s="1"/>
  <c r="O47" i="8"/>
  <c r="S46" i="8"/>
  <c r="Q46" i="8"/>
  <c r="S45" i="8"/>
  <c r="Q45" i="8"/>
  <c r="R44" i="8"/>
  <c r="Q44" i="8"/>
  <c r="Q43" i="8"/>
  <c r="O43" i="8"/>
  <c r="R43" i="8" s="1"/>
  <c r="Q42" i="8"/>
  <c r="R42" i="8" s="1"/>
  <c r="O42" i="8"/>
  <c r="R41" i="8"/>
  <c r="Q41" i="8"/>
  <c r="O41" i="8"/>
  <c r="Q40" i="8"/>
  <c r="R40" i="8" s="1"/>
  <c r="O40" i="8"/>
  <c r="Q39" i="8"/>
  <c r="O39" i="8"/>
  <c r="R39" i="8" s="1"/>
  <c r="Q38" i="8"/>
  <c r="S38" i="8" s="1"/>
  <c r="Q37" i="8"/>
  <c r="S37" i="8" s="1"/>
  <c r="Q36" i="8"/>
  <c r="R36" i="8" s="1"/>
  <c r="Q35" i="8"/>
  <c r="S35" i="8" s="1"/>
  <c r="Q34" i="8"/>
  <c r="S34" i="8" s="1"/>
  <c r="R31" i="8"/>
  <c r="Q31" i="8"/>
  <c r="O31" i="8"/>
  <c r="S30" i="8"/>
  <c r="Q30" i="8"/>
  <c r="Q29" i="8"/>
  <c r="S29" i="8" s="1"/>
  <c r="Q28" i="8"/>
  <c r="R28" i="8" s="1"/>
  <c r="Q27" i="8"/>
  <c r="R27" i="8" s="1"/>
  <c r="O27" i="8"/>
  <c r="Q26" i="8"/>
  <c r="R26" i="8" s="1"/>
  <c r="O26" i="8"/>
  <c r="Q25" i="8"/>
  <c r="R25" i="8" s="1"/>
  <c r="O25" i="8"/>
  <c r="Q24" i="8"/>
  <c r="R24" i="8" s="1"/>
  <c r="O24" i="8"/>
  <c r="Q23" i="8"/>
  <c r="R23" i="8" s="1"/>
  <c r="O23" i="8"/>
  <c r="S22" i="8"/>
  <c r="Q22" i="8"/>
  <c r="Q21" i="8"/>
  <c r="S21" i="8" s="1"/>
  <c r="Q20" i="8"/>
  <c r="R20" i="8" s="1"/>
  <c r="Q19" i="8"/>
  <c r="S19" i="8" s="1"/>
  <c r="S18" i="8"/>
  <c r="Q18" i="8"/>
  <c r="Q15" i="8"/>
  <c r="R15" i="8" s="1"/>
  <c r="Q14" i="8"/>
  <c r="S14" i="8" s="1"/>
  <c r="Q13" i="8"/>
  <c r="S13" i="8" s="1"/>
  <c r="Q12" i="8"/>
  <c r="Q11" i="8"/>
  <c r="R11" i="8" s="1"/>
  <c r="Q10" i="8"/>
  <c r="Q9" i="8"/>
  <c r="Q8" i="8"/>
  <c r="Q7" i="8"/>
  <c r="Q6" i="8"/>
  <c r="S6" i="8" s="1"/>
  <c r="Q5" i="8"/>
  <c r="S5" i="8" s="1"/>
  <c r="Q4" i="8"/>
  <c r="Q3" i="8"/>
  <c r="Q2" i="8"/>
  <c r="S2" i="8" s="1"/>
  <c r="O15" i="8"/>
  <c r="R12" i="8"/>
  <c r="O11" i="8"/>
  <c r="R10" i="8"/>
  <c r="O10" i="8"/>
  <c r="R9" i="8"/>
  <c r="O9" i="8"/>
  <c r="O8" i="8"/>
  <c r="R8" i="8" s="1"/>
  <c r="R7" i="8"/>
  <c r="O7" i="8"/>
  <c r="R4" i="8"/>
  <c r="S3" i="8"/>
  <c r="S96" i="8" l="1"/>
  <c r="R352" i="8"/>
  <c r="R336" i="8"/>
  <c r="S336" i="8"/>
  <c r="R320" i="8"/>
  <c r="S304" i="8"/>
  <c r="R304" i="8"/>
  <c r="R288" i="8"/>
  <c r="S272" i="8"/>
  <c r="R272" i="8"/>
  <c r="R256" i="8"/>
  <c r="S240" i="8"/>
  <c r="R240" i="8"/>
  <c r="R224" i="8"/>
  <c r="S208" i="8"/>
  <c r="R208" i="8"/>
  <c r="R192" i="8"/>
  <c r="R176" i="8"/>
  <c r="S160" i="8"/>
  <c r="R160" i="8"/>
  <c r="S144" i="8"/>
  <c r="R144" i="8"/>
  <c r="R128" i="8"/>
  <c r="R112" i="8"/>
  <c r="R96" i="8"/>
  <c r="S80" i="8"/>
  <c r="R80" i="8"/>
  <c r="S64" i="8"/>
  <c r="R64" i="8"/>
  <c r="S48" i="8"/>
  <c r="R48" i="8"/>
  <c r="S32" i="8"/>
  <c r="R32" i="8"/>
  <c r="R16" i="8"/>
  <c r="S16" i="8"/>
</calcChain>
</file>

<file path=xl/sharedStrings.xml><?xml version="1.0" encoding="utf-8"?>
<sst xmlns="http://schemas.openxmlformats.org/spreadsheetml/2006/main" count="9779" uniqueCount="217">
  <si>
    <t>Ana_Id</t>
  </si>
  <si>
    <t>Ana_Sam_Fdt_Id</t>
  </si>
  <si>
    <t>Ana_Sam_Mrs_Container_Id_Desc</t>
  </si>
  <si>
    <t>Ana_Sam_Mrs_Container_Id</t>
  </si>
  <si>
    <t>Ana_Sam_Mrs_Lcc_Parm_Group_Cd</t>
  </si>
  <si>
    <t>Ana_Received_Date</t>
  </si>
  <si>
    <t>Ana_Sam_Lab_Num</t>
  </si>
  <si>
    <t>Ana_Lab_Seq_Num</t>
  </si>
  <si>
    <t>Ana_Value</t>
  </si>
  <si>
    <t>Ana_Mdl</t>
  </si>
  <si>
    <t>Ana_Pgc_Spc_Parameter_Code</t>
  </si>
  <si>
    <t>Ana_Com_Code</t>
  </si>
  <si>
    <t>Com_Description</t>
  </si>
  <si>
    <t>Ana_Cas_Num</t>
  </si>
  <si>
    <t>Ana_Parameter_Name</t>
  </si>
  <si>
    <t>Ana_Qa_Flag</t>
  </si>
  <si>
    <t>Ana_Chemist_Name</t>
  </si>
  <si>
    <t>Ana_Chemist_Sign_Date</t>
  </si>
  <si>
    <t>Ana_Cbp_Bound</t>
  </si>
  <si>
    <t>Ana_Cbp_Stored_Date</t>
  </si>
  <si>
    <t>Ana_Lab_Comment</t>
  </si>
  <si>
    <t>Ana_Storet_Bound</t>
  </si>
  <si>
    <t>Ana_Stored_Storet_Date</t>
  </si>
  <si>
    <t>Ana_Inserted_Date</t>
  </si>
  <si>
    <t>Ana_Inserted_By</t>
  </si>
  <si>
    <t>Ana_Changed_Date</t>
  </si>
  <si>
    <t>Ana_Changed_By</t>
  </si>
  <si>
    <t>Ana_Valid_Value_Flag</t>
  </si>
  <si>
    <t>Rep_Timestamp</t>
  </si>
  <si>
    <t>Ana_Low_Value</t>
  </si>
  <si>
    <t>Ana_Hi_Value</t>
  </si>
  <si>
    <t>Ana_Tech_Procedure_Id</t>
  </si>
  <si>
    <t>Ana_Uncensored_Value</t>
  </si>
  <si>
    <t>Ana_Analysis_Start</t>
  </si>
  <si>
    <t>Ana_Meth_Id</t>
  </si>
  <si>
    <t>Me_Meth_Short_Name</t>
  </si>
  <si>
    <t>Me_Meth_Long_Name</t>
  </si>
  <si>
    <t>Me_Meth_Desc</t>
  </si>
  <si>
    <t>Ana_Pql</t>
  </si>
  <si>
    <t>Ana_Uncensored_Val_Comment</t>
  </si>
  <si>
    <t>Uncensored_Val_Comment</t>
  </si>
  <si>
    <t>Ana_Sam_Id</t>
  </si>
  <si>
    <t>Ana_Pg_Id</t>
  </si>
  <si>
    <t>Pg_Parm_Group_Code</t>
  </si>
  <si>
    <t>Pg_Task_Holding_Hours</t>
  </si>
  <si>
    <t>Pg_Parm_Name</t>
  </si>
  <si>
    <t>Pg_Storet_Code</t>
  </si>
  <si>
    <t>Pg_Lower_Detect_Limit</t>
  </si>
  <si>
    <t>Pg_Measurement_Unit</t>
  </si>
  <si>
    <t>Pg_Parm_Short_Name</t>
  </si>
  <si>
    <t>Pg_Me_Lims_Meth_Id</t>
  </si>
  <si>
    <t>Loaded_Date</t>
  </si>
  <si>
    <t>Loaded_By</t>
  </si>
  <si>
    <t>Fdt_Sta_Id</t>
  </si>
  <si>
    <t>Fdt_Date_Time</t>
  </si>
  <si>
    <t>R</t>
  </si>
  <si>
    <t>NA</t>
  </si>
  <si>
    <t>WQM_DBA</t>
  </si>
  <si>
    <t>mg/l</t>
  </si>
  <si>
    <t>CEDS_PUBLIC</t>
  </si>
  <si>
    <t>U</t>
  </si>
  <si>
    <t>Material analyzed for, but not detected.  Value stored is the limit of detection for the process in use.  In the case of species, undetermined sex.</t>
  </si>
  <si>
    <t>4AROA202.20</t>
  </si>
  <si>
    <t>4AROA227.42</t>
  </si>
  <si>
    <t>PB</t>
  </si>
  <si>
    <t>CD</t>
  </si>
  <si>
    <t>CR</t>
  </si>
  <si>
    <t>CU</t>
  </si>
  <si>
    <t>NI</t>
  </si>
  <si>
    <t>ZN</t>
  </si>
  <si>
    <t>SE</t>
  </si>
  <si>
    <t>AS</t>
  </si>
  <si>
    <t>Hardness</t>
  </si>
  <si>
    <t>OPS$WQM</t>
  </si>
  <si>
    <t>ug/l</t>
  </si>
  <si>
    <t>BDL data presented is below method reporting level.</t>
  </si>
  <si>
    <t>WQM_PROD</t>
  </si>
  <si>
    <t>Y</t>
  </si>
  <si>
    <t>RESTEWART</t>
  </si>
  <si>
    <t>Thallium</t>
  </si>
  <si>
    <t>Selenium</t>
  </si>
  <si>
    <t>Aluminum</t>
  </si>
  <si>
    <t>Antimony</t>
  </si>
  <si>
    <t>Zinc</t>
  </si>
  <si>
    <t>Silver</t>
  </si>
  <si>
    <t>Nickel</t>
  </si>
  <si>
    <t>Lead</t>
  </si>
  <si>
    <t>Copper</t>
  </si>
  <si>
    <t>Chromium</t>
  </si>
  <si>
    <t>Cadmium</t>
  </si>
  <si>
    <t>Beryllium</t>
  </si>
  <si>
    <t>Arsenic</t>
  </si>
  <si>
    <t>HARDNESS, CA MG CALCULATED (MG/L AS CACO3)</t>
  </si>
  <si>
    <t>DCMET</t>
  </si>
  <si>
    <t>7440-38-2</t>
  </si>
  <si>
    <t>CL541</t>
  </si>
  <si>
    <t>CLEAN MET</t>
  </si>
  <si>
    <t>Determination of Trace Elements in Ambient Waters by Inductively Coupled Plasma/Mass Spectrometry</t>
  </si>
  <si>
    <t>ARSENIC, DISSOLVED  (UG/L AS AS)</t>
  </si>
  <si>
    <t>7439-97-6</t>
  </si>
  <si>
    <t>ZINC, DISSOLVED (UG/L AS ZN)</t>
  </si>
  <si>
    <t>SILVER, DISSOLVED (UG/L AS AG)</t>
  </si>
  <si>
    <t>7440-02-0</t>
  </si>
  <si>
    <t>NICKEL, DISSOLVED (UG/L AS NI)</t>
  </si>
  <si>
    <t>THALLIUM, DISSOLVED (UG/L AS TL)</t>
  </si>
  <si>
    <t>7439-92-1</t>
  </si>
  <si>
    <t>LEAD, DISSOLVED (UG/L AS PB)</t>
  </si>
  <si>
    <t>7440-50-8</t>
  </si>
  <si>
    <t>COPPER, DISSOLVED (UG/L AS CU)</t>
  </si>
  <si>
    <t>7440-47-3</t>
  </si>
  <si>
    <t>CHROMIUM, DISSOLVED (UG/L AS CR)</t>
  </si>
  <si>
    <t>7440-43-9</t>
  </si>
  <si>
    <t>CADMIUM, DISSOLVED (UG/L AS CD)</t>
  </si>
  <si>
    <t>BERYLLIUM, DISSOLVED (UG/L AS BE)</t>
  </si>
  <si>
    <t>Barium</t>
  </si>
  <si>
    <t>BARIUM, DISSOLVED (UG/L AS BA)</t>
  </si>
  <si>
    <t>DHARD</t>
  </si>
  <si>
    <t>HARDNESS, CA MG CALCULATED (MG/L AS CACO3) AS DISSOLVED</t>
  </si>
  <si>
    <t>7782-49-2</t>
  </si>
  <si>
    <t>SELENIUM, DISSOLVED (UG/L AS SE)</t>
  </si>
  <si>
    <t>ALUMINUM, DISSOLVED (UG/L AS AL)</t>
  </si>
  <si>
    <t>ANTIMONY, DISSOLVED (UG/L AS SB)</t>
  </si>
  <si>
    <t>4ATKR009.30</t>
  </si>
  <si>
    <t>pH</t>
  </si>
  <si>
    <t>4AROA202.32</t>
  </si>
  <si>
    <t>HARDNESS, CA MG CALCULATED(MG/L AS CACO3)</t>
  </si>
  <si>
    <t>ARSENIC, DISSOLVED (UG/L AS AS)</t>
  </si>
  <si>
    <t>4AROA199.20</t>
  </si>
  <si>
    <t>4AXNB000.60</t>
  </si>
  <si>
    <t>CL157</t>
  </si>
  <si>
    <t>CL397</t>
  </si>
  <si>
    <t>4AMDL002.93</t>
  </si>
  <si>
    <t>4ATKR015.40</t>
  </si>
  <si>
    <t>4ATKR010.54</t>
  </si>
  <si>
    <t>DOC</t>
  </si>
  <si>
    <t>DCMET1</t>
  </si>
  <si>
    <t>CMETICP</t>
  </si>
  <si>
    <t>DETERMINATION OF TRACE ELEMENTS IN WATER AND WASTES BY ICP</t>
  </si>
  <si>
    <t>4AROA210.56</t>
  </si>
  <si>
    <t>MMOUE</t>
  </si>
  <si>
    <t>QQ</t>
  </si>
  <si>
    <t>Analyte detected above the MDL but below the method quantification limit.</t>
  </si>
  <si>
    <t>EMCDO</t>
  </si>
  <si>
    <t>Less than the Method Detection Limit as calculated by 40CFR136</t>
  </si>
  <si>
    <t>4AORE000.01</t>
  </si>
  <si>
    <t>E110504205</t>
  </si>
  <si>
    <t>T</t>
  </si>
  <si>
    <t>Value reported is less than the criteria of detection.</t>
  </si>
  <si>
    <t>CLEAN ICP</t>
  </si>
  <si>
    <t>Determination of Trace Elements in Ambient Waters by Inductively Coupled Plasma/Atomic Emission Spectrometry</t>
  </si>
  <si>
    <t>EPA Method Guidance CD-ROM (includes MCAWW Methods, and most current EPA Methods)</t>
  </si>
  <si>
    <t>4AGSH001.28</t>
  </si>
  <si>
    <t>E120501206</t>
  </si>
  <si>
    <t>4ACRV005.10</t>
  </si>
  <si>
    <t>4AWOR000.34</t>
  </si>
  <si>
    <t>4AROA198.08</t>
  </si>
  <si>
    <t>E150455189</t>
  </si>
  <si>
    <t>4AROA216.75</t>
  </si>
  <si>
    <t>WQM_LDR</t>
  </si>
  <si>
    <t>E170501402</t>
  </si>
  <si>
    <t>E170401893</t>
  </si>
  <si>
    <t>E180500792</t>
  </si>
  <si>
    <t>DGULI</t>
  </si>
  <si>
    <t>E210504067</t>
  </si>
  <si>
    <t>E210501292</t>
  </si>
  <si>
    <t>E190400915</t>
  </si>
  <si>
    <t>E211100912</t>
  </si>
  <si>
    <t>E211100914</t>
  </si>
  <si>
    <t>E221101543</t>
  </si>
  <si>
    <t>E221101545</t>
  </si>
  <si>
    <t>Sta_Wsh_Code</t>
  </si>
  <si>
    <t>VAW-L04R</t>
  </si>
  <si>
    <t>VAW-L05R</t>
  </si>
  <si>
    <t>Carvin Creek</t>
  </si>
  <si>
    <t>VAW-L03R</t>
  </si>
  <si>
    <t>Gish Branch</t>
  </si>
  <si>
    <t>Mud Lick Creek</t>
  </si>
  <si>
    <t>Ore Branch</t>
  </si>
  <si>
    <t>Roanoke River</t>
  </si>
  <si>
    <t>Tinker Creek</t>
  </si>
  <si>
    <t>Wolf Creek</t>
  </si>
  <si>
    <t>Mason Creek, UT (MSN)</t>
  </si>
  <si>
    <t>Stream</t>
  </si>
  <si>
    <t>Order</t>
  </si>
  <si>
    <t>Label</t>
  </si>
  <si>
    <t>Roanoke (198.08)</t>
  </si>
  <si>
    <t>Roanoke (199.20)</t>
  </si>
  <si>
    <t>Roanoke (202.20)</t>
  </si>
  <si>
    <t>WQS</t>
  </si>
  <si>
    <t>TRV</t>
  </si>
  <si>
    <t>Conc.</t>
  </si>
  <si>
    <t>WQS Ratio</t>
  </si>
  <si>
    <t>TRV Ratio</t>
  </si>
  <si>
    <t>Sum</t>
  </si>
  <si>
    <t>Average</t>
  </si>
  <si>
    <t>Metal</t>
  </si>
  <si>
    <t>Wolf</t>
  </si>
  <si>
    <t>Tinker</t>
  </si>
  <si>
    <t>Roanoke</t>
  </si>
  <si>
    <t>Min</t>
  </si>
  <si>
    <t>Max</t>
  </si>
  <si>
    <t>&lt;0.2</t>
  </si>
  <si>
    <t>&lt;0.1</t>
  </si>
  <si>
    <t>&lt;0.04</t>
  </si>
  <si>
    <t>&lt;0.3</t>
  </si>
  <si>
    <t>&lt;0.03</t>
  </si>
  <si>
    <t>&lt;0.4</t>
  </si>
  <si>
    <t>&lt;0.6</t>
  </si>
  <si>
    <t>&lt;0.02</t>
  </si>
  <si>
    <t>&lt;0.006</t>
  </si>
  <si>
    <t>&lt;0.01</t>
  </si>
  <si>
    <t>Watershed</t>
  </si>
  <si>
    <t>Station</t>
  </si>
  <si>
    <t>Date</t>
  </si>
  <si>
    <t>CCU</t>
  </si>
  <si>
    <t>TRV Index</t>
  </si>
  <si>
    <t>Mason Creek 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</si>
</sst>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14" fontId="0" fillId="0" borderId="0" xfId="0" applyNumberFormat="1"/>
    <xf numFmtId="0" fontId="0" fillId="0" borderId="0" xfId="0" applyAlignment="1"/>
    <xf numFmtId="0" fontId="0" fillId="0" borderId="0" xfId="0" applyFont="1" applyAlignment="1"/>
    <xf numFmtId="0" fontId="18" fillId="0" borderId="0" xfId="0" applyFont="1" applyAlignment="1">
      <alignment vertical="center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833B7-F6F8-4889-BEA2-C9A17E56A370}">
  <dimension ref="A1:BL199"/>
  <sheetViews>
    <sheetView tabSelected="1" workbookViewId="0"/>
  </sheetViews>
  <sheetFormatPr defaultRowHeight="14.5" x14ac:dyDescent="0.35"/>
  <sheetData>
    <row r="1" spans="1:64" x14ac:dyDescent="0.35">
      <c r="B1" t="s">
        <v>183</v>
      </c>
      <c r="C1" t="s">
        <v>184</v>
      </c>
      <c r="D1" t="s">
        <v>53</v>
      </c>
      <c r="E1" t="s">
        <v>54</v>
      </c>
      <c r="F1" t="s">
        <v>170</v>
      </c>
      <c r="G1" t="s">
        <v>182</v>
      </c>
      <c r="H1" t="s">
        <v>45</v>
      </c>
      <c r="I1" t="s">
        <v>8</v>
      </c>
      <c r="J1" t="s">
        <v>11</v>
      </c>
      <c r="K1" t="s">
        <v>2</v>
      </c>
      <c r="L1" t="s">
        <v>0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R1" t="s">
        <v>6</v>
      </c>
      <c r="S1" t="s">
        <v>7</v>
      </c>
      <c r="T1" t="s">
        <v>8</v>
      </c>
      <c r="U1" t="s">
        <v>9</v>
      </c>
      <c r="V1" t="s">
        <v>10</v>
      </c>
      <c r="W1" t="s">
        <v>11</v>
      </c>
      <c r="X1" t="s">
        <v>12</v>
      </c>
      <c r="Y1" t="s">
        <v>13</v>
      </c>
      <c r="Z1" t="s">
        <v>14</v>
      </c>
      <c r="AA1" t="s">
        <v>15</v>
      </c>
      <c r="AB1" t="s">
        <v>16</v>
      </c>
      <c r="AC1" t="s">
        <v>17</v>
      </c>
      <c r="AD1" t="s">
        <v>18</v>
      </c>
      <c r="AE1" t="s">
        <v>19</v>
      </c>
      <c r="AF1" t="s">
        <v>20</v>
      </c>
      <c r="AG1" t="s">
        <v>21</v>
      </c>
      <c r="AH1" t="s">
        <v>22</v>
      </c>
      <c r="AI1" t="s">
        <v>23</v>
      </c>
      <c r="AJ1" t="s">
        <v>24</v>
      </c>
      <c r="AK1" t="s">
        <v>25</v>
      </c>
      <c r="AL1" t="s">
        <v>26</v>
      </c>
      <c r="AM1" t="s">
        <v>27</v>
      </c>
      <c r="AN1" t="s">
        <v>28</v>
      </c>
      <c r="AO1" t="s">
        <v>29</v>
      </c>
      <c r="AP1" t="s">
        <v>30</v>
      </c>
      <c r="AQ1" t="s">
        <v>31</v>
      </c>
      <c r="AR1" t="s">
        <v>32</v>
      </c>
      <c r="AS1" t="s">
        <v>33</v>
      </c>
      <c r="AT1" t="s">
        <v>34</v>
      </c>
      <c r="AU1" t="s">
        <v>35</v>
      </c>
      <c r="AV1" t="s">
        <v>36</v>
      </c>
      <c r="AW1" t="s">
        <v>37</v>
      </c>
      <c r="AX1" t="s">
        <v>38</v>
      </c>
      <c r="AY1" t="s">
        <v>39</v>
      </c>
      <c r="AZ1" t="s">
        <v>40</v>
      </c>
      <c r="BA1" t="s">
        <v>41</v>
      </c>
      <c r="BB1" t="s">
        <v>42</v>
      </c>
      <c r="BC1" t="s">
        <v>43</v>
      </c>
      <c r="BD1" t="s">
        <v>44</v>
      </c>
      <c r="BE1" t="s">
        <v>45</v>
      </c>
      <c r="BF1" t="s">
        <v>46</v>
      </c>
      <c r="BG1" t="s">
        <v>47</v>
      </c>
      <c r="BH1" t="s">
        <v>48</v>
      </c>
      <c r="BI1" t="s">
        <v>49</v>
      </c>
      <c r="BJ1" t="s">
        <v>50</v>
      </c>
      <c r="BK1" t="s">
        <v>51</v>
      </c>
      <c r="BL1" t="s">
        <v>52</v>
      </c>
    </row>
    <row r="2" spans="1:64" x14ac:dyDescent="0.35">
      <c r="A2">
        <v>29477</v>
      </c>
      <c r="B2">
        <v>2</v>
      </c>
      <c r="C2" t="s">
        <v>180</v>
      </c>
      <c r="D2" t="s">
        <v>154</v>
      </c>
      <c r="E2" s="1">
        <v>42864.614583333336</v>
      </c>
      <c r="F2" s="1" t="s">
        <v>171</v>
      </c>
      <c r="G2" t="s">
        <v>180</v>
      </c>
      <c r="H2" t="s">
        <v>98</v>
      </c>
      <c r="I2">
        <v>0.2</v>
      </c>
      <c r="J2" t="s">
        <v>60</v>
      </c>
      <c r="K2" t="s">
        <v>55</v>
      </c>
      <c r="L2">
        <v>16656123</v>
      </c>
      <c r="M2">
        <v>2815756</v>
      </c>
      <c r="N2" t="s">
        <v>55</v>
      </c>
      <c r="O2">
        <v>1</v>
      </c>
      <c r="P2" t="s">
        <v>135</v>
      </c>
      <c r="Q2" s="1">
        <v>42934</v>
      </c>
      <c r="R2" t="s">
        <v>159</v>
      </c>
      <c r="S2">
        <v>1</v>
      </c>
      <c r="T2">
        <v>0.2</v>
      </c>
      <c r="U2">
        <v>0.2</v>
      </c>
      <c r="V2">
        <v>1000</v>
      </c>
      <c r="W2" t="s">
        <v>60</v>
      </c>
      <c r="X2" t="s">
        <v>61</v>
      </c>
      <c r="Y2" t="s">
        <v>56</v>
      </c>
      <c r="Z2" t="s">
        <v>98</v>
      </c>
      <c r="AA2" t="s">
        <v>56</v>
      </c>
      <c r="AB2" t="s">
        <v>139</v>
      </c>
      <c r="AC2" s="2">
        <v>42933</v>
      </c>
      <c r="AD2" t="s">
        <v>56</v>
      </c>
      <c r="AE2" t="s">
        <v>56</v>
      </c>
      <c r="AF2" t="s">
        <v>56</v>
      </c>
      <c r="AG2" t="s">
        <v>56</v>
      </c>
      <c r="AH2" t="s">
        <v>56</v>
      </c>
      <c r="AI2" s="1">
        <v>42934.084409722222</v>
      </c>
      <c r="AJ2" t="s">
        <v>158</v>
      </c>
      <c r="AK2" t="s">
        <v>56</v>
      </c>
      <c r="AL2" t="s">
        <v>56</v>
      </c>
      <c r="AM2" t="s">
        <v>56</v>
      </c>
      <c r="AN2" t="s">
        <v>56</v>
      </c>
      <c r="AO2" t="s">
        <v>56</v>
      </c>
      <c r="AP2" t="s">
        <v>56</v>
      </c>
      <c r="AQ2" t="s">
        <v>56</v>
      </c>
      <c r="AR2">
        <v>0.13</v>
      </c>
      <c r="AS2" s="1">
        <v>42914</v>
      </c>
      <c r="AT2">
        <v>75</v>
      </c>
      <c r="AU2" t="s">
        <v>96</v>
      </c>
      <c r="AV2" t="s">
        <v>97</v>
      </c>
      <c r="AW2" t="s">
        <v>97</v>
      </c>
      <c r="AX2">
        <v>1</v>
      </c>
      <c r="AY2" t="s">
        <v>146</v>
      </c>
      <c r="AZ2" t="s">
        <v>147</v>
      </c>
      <c r="BA2">
        <v>1296667</v>
      </c>
      <c r="BB2">
        <v>3928</v>
      </c>
      <c r="BC2" t="s">
        <v>135</v>
      </c>
      <c r="BD2">
        <v>4320</v>
      </c>
      <c r="BE2" t="s">
        <v>98</v>
      </c>
      <c r="BF2">
        <v>1000</v>
      </c>
      <c r="BG2">
        <v>0.2</v>
      </c>
      <c r="BH2" t="s">
        <v>74</v>
      </c>
      <c r="BI2" t="s">
        <v>56</v>
      </c>
      <c r="BJ2">
        <v>75</v>
      </c>
      <c r="BK2" s="1">
        <v>45028.166516203702</v>
      </c>
      <c r="BL2" t="s">
        <v>59</v>
      </c>
    </row>
    <row r="3" spans="1:64" x14ac:dyDescent="0.35">
      <c r="A3">
        <v>29479</v>
      </c>
      <c r="B3">
        <v>2</v>
      </c>
      <c r="C3" t="s">
        <v>180</v>
      </c>
      <c r="D3" t="s">
        <v>154</v>
      </c>
      <c r="E3" s="1">
        <v>42864.614583333336</v>
      </c>
      <c r="F3" s="1" t="s">
        <v>171</v>
      </c>
      <c r="G3" t="s">
        <v>180</v>
      </c>
      <c r="H3" t="s">
        <v>112</v>
      </c>
      <c r="I3">
        <v>0.1</v>
      </c>
      <c r="J3" t="s">
        <v>60</v>
      </c>
      <c r="K3" t="s">
        <v>55</v>
      </c>
      <c r="L3">
        <v>16656125</v>
      </c>
      <c r="M3">
        <v>2815756</v>
      </c>
      <c r="N3" t="s">
        <v>55</v>
      </c>
      <c r="O3">
        <v>1</v>
      </c>
      <c r="P3" t="s">
        <v>135</v>
      </c>
      <c r="Q3" s="1">
        <v>42934</v>
      </c>
      <c r="R3" t="s">
        <v>159</v>
      </c>
      <c r="S3">
        <v>1</v>
      </c>
      <c r="T3">
        <v>0.1</v>
      </c>
      <c r="U3">
        <v>0.1</v>
      </c>
      <c r="V3">
        <v>1025</v>
      </c>
      <c r="W3" t="s">
        <v>60</v>
      </c>
      <c r="X3" t="s">
        <v>61</v>
      </c>
      <c r="Y3" t="s">
        <v>56</v>
      </c>
      <c r="Z3" t="s">
        <v>112</v>
      </c>
      <c r="AA3" t="s">
        <v>56</v>
      </c>
      <c r="AB3" t="s">
        <v>139</v>
      </c>
      <c r="AC3" s="2">
        <v>42933</v>
      </c>
      <c r="AD3" t="s">
        <v>56</v>
      </c>
      <c r="AE3" t="s">
        <v>56</v>
      </c>
      <c r="AF3" t="s">
        <v>56</v>
      </c>
      <c r="AG3" t="s">
        <v>56</v>
      </c>
      <c r="AH3" t="s">
        <v>56</v>
      </c>
      <c r="AI3" s="1">
        <v>42934.084409722222</v>
      </c>
      <c r="AJ3" t="s">
        <v>158</v>
      </c>
      <c r="AK3" t="s">
        <v>56</v>
      </c>
      <c r="AL3" t="s">
        <v>56</v>
      </c>
      <c r="AM3" t="s">
        <v>56</v>
      </c>
      <c r="AN3" t="s">
        <v>56</v>
      </c>
      <c r="AO3" t="s">
        <v>56</v>
      </c>
      <c r="AP3" t="s">
        <v>56</v>
      </c>
      <c r="AQ3" t="s">
        <v>56</v>
      </c>
      <c r="AR3">
        <v>-0.02</v>
      </c>
      <c r="AS3" s="1">
        <v>42914</v>
      </c>
      <c r="AT3">
        <v>75</v>
      </c>
      <c r="AU3" t="s">
        <v>96</v>
      </c>
      <c r="AV3" t="s">
        <v>97</v>
      </c>
      <c r="AW3" t="s">
        <v>97</v>
      </c>
      <c r="AX3">
        <v>1</v>
      </c>
      <c r="AY3" t="s">
        <v>146</v>
      </c>
      <c r="AZ3" t="s">
        <v>147</v>
      </c>
      <c r="BA3">
        <v>1296667</v>
      </c>
      <c r="BB3">
        <v>3931</v>
      </c>
      <c r="BC3" t="s">
        <v>135</v>
      </c>
      <c r="BD3">
        <v>4320</v>
      </c>
      <c r="BE3" t="s">
        <v>112</v>
      </c>
      <c r="BF3">
        <v>1025</v>
      </c>
      <c r="BG3">
        <v>0.1</v>
      </c>
      <c r="BH3" t="s">
        <v>74</v>
      </c>
      <c r="BI3" t="s">
        <v>56</v>
      </c>
      <c r="BJ3">
        <v>75</v>
      </c>
      <c r="BK3" s="1">
        <v>45028.166516203702</v>
      </c>
      <c r="BL3" t="s">
        <v>59</v>
      </c>
    </row>
    <row r="4" spans="1:64" x14ac:dyDescent="0.35">
      <c r="A4">
        <v>29480</v>
      </c>
      <c r="B4">
        <v>2</v>
      </c>
      <c r="C4" t="s">
        <v>180</v>
      </c>
      <c r="D4" t="s">
        <v>154</v>
      </c>
      <c r="E4" s="1">
        <v>42864.614583333336</v>
      </c>
      <c r="F4" s="1" t="s">
        <v>171</v>
      </c>
      <c r="G4" t="s">
        <v>180</v>
      </c>
      <c r="H4" t="s">
        <v>110</v>
      </c>
      <c r="I4">
        <v>0.34</v>
      </c>
      <c r="J4" t="s">
        <v>140</v>
      </c>
      <c r="K4" t="s">
        <v>55</v>
      </c>
      <c r="L4">
        <v>16656126</v>
      </c>
      <c r="M4">
        <v>2815756</v>
      </c>
      <c r="N4" t="s">
        <v>55</v>
      </c>
      <c r="O4">
        <v>1</v>
      </c>
      <c r="P4" t="s">
        <v>135</v>
      </c>
      <c r="Q4" s="1">
        <v>42934</v>
      </c>
      <c r="R4" t="s">
        <v>159</v>
      </c>
      <c r="S4">
        <v>1</v>
      </c>
      <c r="T4">
        <v>0.34</v>
      </c>
      <c r="U4">
        <v>0.3</v>
      </c>
      <c r="V4">
        <v>1030</v>
      </c>
      <c r="W4" t="s">
        <v>140</v>
      </c>
      <c r="X4" t="s">
        <v>141</v>
      </c>
      <c r="Y4" t="s">
        <v>56</v>
      </c>
      <c r="Z4" t="s">
        <v>110</v>
      </c>
      <c r="AA4" t="s">
        <v>56</v>
      </c>
      <c r="AB4" t="s">
        <v>139</v>
      </c>
      <c r="AC4" s="2">
        <v>42933</v>
      </c>
      <c r="AD4" t="s">
        <v>56</v>
      </c>
      <c r="AE4" t="s">
        <v>56</v>
      </c>
      <c r="AF4" t="s">
        <v>56</v>
      </c>
      <c r="AG4" t="s">
        <v>56</v>
      </c>
      <c r="AH4" t="s">
        <v>56</v>
      </c>
      <c r="AI4" s="1">
        <v>42934.084409722222</v>
      </c>
      <c r="AJ4" t="s">
        <v>158</v>
      </c>
      <c r="AK4" t="s">
        <v>56</v>
      </c>
      <c r="AL4" t="s">
        <v>56</v>
      </c>
      <c r="AM4" t="s">
        <v>56</v>
      </c>
      <c r="AN4" t="s">
        <v>56</v>
      </c>
      <c r="AO4" t="s">
        <v>56</v>
      </c>
      <c r="AP4" t="s">
        <v>56</v>
      </c>
      <c r="AQ4" t="s">
        <v>56</v>
      </c>
      <c r="AR4">
        <v>0.34</v>
      </c>
      <c r="AS4" s="1">
        <v>42914</v>
      </c>
      <c r="AT4">
        <v>75</v>
      </c>
      <c r="AU4" t="s">
        <v>96</v>
      </c>
      <c r="AV4" t="s">
        <v>97</v>
      </c>
      <c r="AW4" t="s">
        <v>97</v>
      </c>
      <c r="AX4">
        <v>1</v>
      </c>
      <c r="AY4" t="s">
        <v>140</v>
      </c>
      <c r="AZ4" t="s">
        <v>141</v>
      </c>
      <c r="BA4">
        <v>1296667</v>
      </c>
      <c r="BB4">
        <v>3932</v>
      </c>
      <c r="BC4" t="s">
        <v>135</v>
      </c>
      <c r="BD4">
        <v>4320</v>
      </c>
      <c r="BE4" t="s">
        <v>110</v>
      </c>
      <c r="BF4">
        <v>1030</v>
      </c>
      <c r="BG4">
        <v>0.3</v>
      </c>
      <c r="BH4" t="s">
        <v>74</v>
      </c>
      <c r="BI4" t="s">
        <v>56</v>
      </c>
      <c r="BJ4">
        <v>75</v>
      </c>
      <c r="BK4" s="1">
        <v>45028.166516203702</v>
      </c>
      <c r="BL4" t="s">
        <v>59</v>
      </c>
    </row>
    <row r="5" spans="1:64" x14ac:dyDescent="0.35">
      <c r="A5">
        <v>29481</v>
      </c>
      <c r="B5">
        <v>2</v>
      </c>
      <c r="C5" t="s">
        <v>180</v>
      </c>
      <c r="D5" t="s">
        <v>154</v>
      </c>
      <c r="E5" s="1">
        <v>42864.614583333336</v>
      </c>
      <c r="F5" s="1" t="s">
        <v>171</v>
      </c>
      <c r="G5" t="s">
        <v>180</v>
      </c>
      <c r="H5" t="s">
        <v>108</v>
      </c>
      <c r="I5">
        <v>0.45</v>
      </c>
      <c r="J5" t="s">
        <v>140</v>
      </c>
      <c r="K5" t="s">
        <v>55</v>
      </c>
      <c r="L5">
        <v>16656127</v>
      </c>
      <c r="M5">
        <v>2815756</v>
      </c>
      <c r="N5" t="s">
        <v>55</v>
      </c>
      <c r="O5">
        <v>1</v>
      </c>
      <c r="P5" t="s">
        <v>135</v>
      </c>
      <c r="Q5" s="1">
        <v>42934</v>
      </c>
      <c r="R5" t="s">
        <v>159</v>
      </c>
      <c r="S5">
        <v>1</v>
      </c>
      <c r="T5">
        <v>0.45</v>
      </c>
      <c r="U5">
        <v>0.2</v>
      </c>
      <c r="V5">
        <v>1040</v>
      </c>
      <c r="W5" t="s">
        <v>140</v>
      </c>
      <c r="X5" t="s">
        <v>141</v>
      </c>
      <c r="Y5" t="s">
        <v>56</v>
      </c>
      <c r="Z5" t="s">
        <v>108</v>
      </c>
      <c r="AA5" t="s">
        <v>56</v>
      </c>
      <c r="AB5" t="s">
        <v>139</v>
      </c>
      <c r="AC5" s="2">
        <v>42933</v>
      </c>
      <c r="AD5" t="s">
        <v>56</v>
      </c>
      <c r="AE5" t="s">
        <v>56</v>
      </c>
      <c r="AF5" t="s">
        <v>56</v>
      </c>
      <c r="AG5" t="s">
        <v>56</v>
      </c>
      <c r="AH5" t="s">
        <v>56</v>
      </c>
      <c r="AI5" s="1">
        <v>42934.084409722222</v>
      </c>
      <c r="AJ5" t="s">
        <v>158</v>
      </c>
      <c r="AK5" t="s">
        <v>56</v>
      </c>
      <c r="AL5" t="s">
        <v>56</v>
      </c>
      <c r="AM5" t="s">
        <v>56</v>
      </c>
      <c r="AN5" t="s">
        <v>56</v>
      </c>
      <c r="AO5" t="s">
        <v>56</v>
      </c>
      <c r="AP5" t="s">
        <v>56</v>
      </c>
      <c r="AQ5" t="s">
        <v>56</v>
      </c>
      <c r="AR5">
        <v>0.45</v>
      </c>
      <c r="AS5" s="1">
        <v>42914</v>
      </c>
      <c r="AT5">
        <v>75</v>
      </c>
      <c r="AU5" t="s">
        <v>96</v>
      </c>
      <c r="AV5" t="s">
        <v>97</v>
      </c>
      <c r="AW5" t="s">
        <v>97</v>
      </c>
      <c r="AX5">
        <v>1</v>
      </c>
      <c r="AY5" t="s">
        <v>140</v>
      </c>
      <c r="AZ5" t="s">
        <v>141</v>
      </c>
      <c r="BA5">
        <v>1296667</v>
      </c>
      <c r="BB5">
        <v>3933</v>
      </c>
      <c r="BC5" t="s">
        <v>135</v>
      </c>
      <c r="BD5">
        <v>4320</v>
      </c>
      <c r="BE5" t="s">
        <v>108</v>
      </c>
      <c r="BF5">
        <v>1040</v>
      </c>
      <c r="BG5">
        <v>0.2</v>
      </c>
      <c r="BH5" t="s">
        <v>74</v>
      </c>
      <c r="BI5" t="s">
        <v>56</v>
      </c>
      <c r="BJ5">
        <v>75</v>
      </c>
      <c r="BK5" s="1">
        <v>45028.166516203702</v>
      </c>
      <c r="BL5" t="s">
        <v>59</v>
      </c>
    </row>
    <row r="6" spans="1:64" x14ac:dyDescent="0.35">
      <c r="A6">
        <v>29491</v>
      </c>
      <c r="B6">
        <v>2</v>
      </c>
      <c r="C6" t="s">
        <v>180</v>
      </c>
      <c r="D6" t="s">
        <v>154</v>
      </c>
      <c r="E6" s="1">
        <v>42864.614583333336</v>
      </c>
      <c r="F6" s="1" t="s">
        <v>171</v>
      </c>
      <c r="G6" t="s">
        <v>180</v>
      </c>
      <c r="H6" t="s">
        <v>117</v>
      </c>
      <c r="I6">
        <v>72</v>
      </c>
      <c r="J6" t="s">
        <v>56</v>
      </c>
      <c r="K6" t="s">
        <v>55</v>
      </c>
      <c r="L6">
        <v>16656137</v>
      </c>
      <c r="M6">
        <v>2815756</v>
      </c>
      <c r="N6" t="s">
        <v>55</v>
      </c>
      <c r="O6">
        <v>1</v>
      </c>
      <c r="P6" t="s">
        <v>135</v>
      </c>
      <c r="Q6" s="1">
        <v>42934</v>
      </c>
      <c r="R6" t="s">
        <v>159</v>
      </c>
      <c r="S6">
        <v>1</v>
      </c>
      <c r="T6">
        <v>72</v>
      </c>
      <c r="U6">
        <v>0.3</v>
      </c>
      <c r="V6" t="s">
        <v>116</v>
      </c>
      <c r="W6" t="s">
        <v>56</v>
      </c>
      <c r="X6" t="s">
        <v>56</v>
      </c>
      <c r="Y6" t="s">
        <v>56</v>
      </c>
      <c r="Z6" t="s">
        <v>117</v>
      </c>
      <c r="AA6" t="s">
        <v>56</v>
      </c>
      <c r="AB6" t="s">
        <v>139</v>
      </c>
      <c r="AC6" s="2">
        <v>42933</v>
      </c>
      <c r="AD6" t="s">
        <v>56</v>
      </c>
      <c r="AE6" t="s">
        <v>56</v>
      </c>
      <c r="AF6" t="s">
        <v>56</v>
      </c>
      <c r="AG6" t="s">
        <v>56</v>
      </c>
      <c r="AH6" t="s">
        <v>56</v>
      </c>
      <c r="AI6" s="1">
        <v>42934.084409722222</v>
      </c>
      <c r="AJ6" t="s">
        <v>158</v>
      </c>
      <c r="AK6" t="s">
        <v>56</v>
      </c>
      <c r="AL6" t="s">
        <v>56</v>
      </c>
      <c r="AM6" t="s">
        <v>56</v>
      </c>
      <c r="AN6" t="s">
        <v>56</v>
      </c>
      <c r="AO6" t="s">
        <v>56</v>
      </c>
      <c r="AP6" t="s">
        <v>56</v>
      </c>
      <c r="AQ6" t="s">
        <v>56</v>
      </c>
      <c r="AR6">
        <v>72</v>
      </c>
      <c r="AS6" s="1">
        <v>42914</v>
      </c>
      <c r="AT6">
        <v>154</v>
      </c>
      <c r="AU6" t="s">
        <v>148</v>
      </c>
      <c r="AV6" t="s">
        <v>149</v>
      </c>
      <c r="AW6" t="s">
        <v>150</v>
      </c>
      <c r="AX6">
        <v>1</v>
      </c>
      <c r="AY6" t="s">
        <v>56</v>
      </c>
      <c r="AZ6" t="s">
        <v>56</v>
      </c>
      <c r="BA6">
        <v>1296667</v>
      </c>
      <c r="BB6">
        <v>4239</v>
      </c>
      <c r="BC6" t="s">
        <v>135</v>
      </c>
      <c r="BD6">
        <v>4320</v>
      </c>
      <c r="BE6" t="s">
        <v>117</v>
      </c>
      <c r="BF6" t="s">
        <v>116</v>
      </c>
      <c r="BG6">
        <v>1</v>
      </c>
      <c r="BH6" t="s">
        <v>58</v>
      </c>
      <c r="BI6" t="s">
        <v>56</v>
      </c>
      <c r="BJ6">
        <v>154</v>
      </c>
      <c r="BK6" s="1">
        <v>45028.166516203702</v>
      </c>
      <c r="BL6" t="s">
        <v>59</v>
      </c>
    </row>
    <row r="7" spans="1:64" x14ac:dyDescent="0.35">
      <c r="A7">
        <v>29482</v>
      </c>
      <c r="B7">
        <v>2</v>
      </c>
      <c r="C7" t="s">
        <v>180</v>
      </c>
      <c r="D7" t="s">
        <v>154</v>
      </c>
      <c r="E7" s="1">
        <v>42864.614583333336</v>
      </c>
      <c r="F7" s="1" t="s">
        <v>171</v>
      </c>
      <c r="G7" t="s">
        <v>180</v>
      </c>
      <c r="H7" t="s">
        <v>106</v>
      </c>
      <c r="I7">
        <v>0.1</v>
      </c>
      <c r="J7" t="s">
        <v>60</v>
      </c>
      <c r="K7" t="s">
        <v>55</v>
      </c>
      <c r="L7">
        <v>16656128</v>
      </c>
      <c r="M7">
        <v>2815756</v>
      </c>
      <c r="N7" t="s">
        <v>55</v>
      </c>
      <c r="O7">
        <v>1</v>
      </c>
      <c r="P7" t="s">
        <v>135</v>
      </c>
      <c r="Q7" s="1">
        <v>42934</v>
      </c>
      <c r="R7" t="s">
        <v>159</v>
      </c>
      <c r="S7">
        <v>1</v>
      </c>
      <c r="T7">
        <v>0.1</v>
      </c>
      <c r="U7">
        <v>0.1</v>
      </c>
      <c r="V7">
        <v>1049</v>
      </c>
      <c r="W7" t="s">
        <v>60</v>
      </c>
      <c r="X7" t="s">
        <v>61</v>
      </c>
      <c r="Y7" t="s">
        <v>56</v>
      </c>
      <c r="Z7" t="s">
        <v>106</v>
      </c>
      <c r="AA7" t="s">
        <v>56</v>
      </c>
      <c r="AB7" t="s">
        <v>139</v>
      </c>
      <c r="AC7" s="2">
        <v>42933</v>
      </c>
      <c r="AD7" t="s">
        <v>56</v>
      </c>
      <c r="AE7" t="s">
        <v>56</v>
      </c>
      <c r="AF7" t="s">
        <v>56</v>
      </c>
      <c r="AG7" t="s">
        <v>56</v>
      </c>
      <c r="AH7" t="s">
        <v>56</v>
      </c>
      <c r="AI7" s="1">
        <v>42934.084409722222</v>
      </c>
      <c r="AJ7" t="s">
        <v>158</v>
      </c>
      <c r="AK7" t="s">
        <v>56</v>
      </c>
      <c r="AL7" t="s">
        <v>56</v>
      </c>
      <c r="AM7" t="s">
        <v>56</v>
      </c>
      <c r="AN7" t="s">
        <v>56</v>
      </c>
      <c r="AO7" t="s">
        <v>56</v>
      </c>
      <c r="AP7" t="s">
        <v>56</v>
      </c>
      <c r="AQ7" t="s">
        <v>56</v>
      </c>
      <c r="AR7">
        <v>-0.01</v>
      </c>
      <c r="AS7" s="1">
        <v>42914</v>
      </c>
      <c r="AT7">
        <v>75</v>
      </c>
      <c r="AU7" t="s">
        <v>96</v>
      </c>
      <c r="AV7" t="s">
        <v>97</v>
      </c>
      <c r="AW7" t="s">
        <v>97</v>
      </c>
      <c r="AX7">
        <v>1</v>
      </c>
      <c r="AY7" t="s">
        <v>146</v>
      </c>
      <c r="AZ7" t="s">
        <v>147</v>
      </c>
      <c r="BA7">
        <v>1296667</v>
      </c>
      <c r="BB7">
        <v>3935</v>
      </c>
      <c r="BC7" t="s">
        <v>135</v>
      </c>
      <c r="BD7">
        <v>4320</v>
      </c>
      <c r="BE7" t="s">
        <v>106</v>
      </c>
      <c r="BF7">
        <v>1049</v>
      </c>
      <c r="BG7">
        <v>0.1</v>
      </c>
      <c r="BH7" t="s">
        <v>74</v>
      </c>
      <c r="BI7" t="s">
        <v>56</v>
      </c>
      <c r="BJ7">
        <v>75</v>
      </c>
      <c r="BK7" s="1">
        <v>45028.166516203702</v>
      </c>
      <c r="BL7" t="s">
        <v>59</v>
      </c>
    </row>
    <row r="8" spans="1:64" x14ac:dyDescent="0.35">
      <c r="A8">
        <v>29484</v>
      </c>
      <c r="B8">
        <v>2</v>
      </c>
      <c r="C8" t="s">
        <v>180</v>
      </c>
      <c r="D8" t="s">
        <v>154</v>
      </c>
      <c r="E8" s="1">
        <v>42864.614583333336</v>
      </c>
      <c r="F8" s="1" t="s">
        <v>171</v>
      </c>
      <c r="G8" t="s">
        <v>180</v>
      </c>
      <c r="H8" t="s">
        <v>103</v>
      </c>
      <c r="I8">
        <v>0.2</v>
      </c>
      <c r="J8" t="s">
        <v>60</v>
      </c>
      <c r="K8" t="s">
        <v>55</v>
      </c>
      <c r="L8">
        <v>16656130</v>
      </c>
      <c r="M8">
        <v>2815756</v>
      </c>
      <c r="N8" t="s">
        <v>55</v>
      </c>
      <c r="O8">
        <v>1</v>
      </c>
      <c r="P8" t="s">
        <v>135</v>
      </c>
      <c r="Q8" s="1">
        <v>42934</v>
      </c>
      <c r="R8" t="s">
        <v>159</v>
      </c>
      <c r="S8">
        <v>1</v>
      </c>
      <c r="T8">
        <v>0.2</v>
      </c>
      <c r="U8">
        <v>0.2</v>
      </c>
      <c r="V8">
        <v>1065</v>
      </c>
      <c r="W8" t="s">
        <v>60</v>
      </c>
      <c r="X8" t="s">
        <v>61</v>
      </c>
      <c r="Y8" t="s">
        <v>56</v>
      </c>
      <c r="Z8" t="s">
        <v>103</v>
      </c>
      <c r="AA8" t="s">
        <v>56</v>
      </c>
      <c r="AB8" t="s">
        <v>139</v>
      </c>
      <c r="AC8" s="2">
        <v>42933</v>
      </c>
      <c r="AD8" t="s">
        <v>56</v>
      </c>
      <c r="AE8" t="s">
        <v>56</v>
      </c>
      <c r="AF8" t="s">
        <v>56</v>
      </c>
      <c r="AG8" t="s">
        <v>56</v>
      </c>
      <c r="AH8" t="s">
        <v>56</v>
      </c>
      <c r="AI8" s="1">
        <v>42934.084409722222</v>
      </c>
      <c r="AJ8" t="s">
        <v>158</v>
      </c>
      <c r="AK8" t="s">
        <v>56</v>
      </c>
      <c r="AL8" t="s">
        <v>56</v>
      </c>
      <c r="AM8" t="s">
        <v>56</v>
      </c>
      <c r="AN8" t="s">
        <v>56</v>
      </c>
      <c r="AO8" t="s">
        <v>56</v>
      </c>
      <c r="AP8" t="s">
        <v>56</v>
      </c>
      <c r="AQ8" t="s">
        <v>56</v>
      </c>
      <c r="AR8">
        <v>0.18</v>
      </c>
      <c r="AS8" s="1">
        <v>42914</v>
      </c>
      <c r="AT8">
        <v>75</v>
      </c>
      <c r="AU8" t="s">
        <v>96</v>
      </c>
      <c r="AV8" t="s">
        <v>97</v>
      </c>
      <c r="AW8" t="s">
        <v>97</v>
      </c>
      <c r="AX8">
        <v>1</v>
      </c>
      <c r="AY8" t="s">
        <v>146</v>
      </c>
      <c r="AZ8" t="s">
        <v>147</v>
      </c>
      <c r="BA8">
        <v>1296667</v>
      </c>
      <c r="BB8">
        <v>3938</v>
      </c>
      <c r="BC8" t="s">
        <v>135</v>
      </c>
      <c r="BD8">
        <v>4320</v>
      </c>
      <c r="BE8" t="s">
        <v>103</v>
      </c>
      <c r="BF8">
        <v>1065</v>
      </c>
      <c r="BG8">
        <v>0.2</v>
      </c>
      <c r="BH8" t="s">
        <v>74</v>
      </c>
      <c r="BI8" t="s">
        <v>56</v>
      </c>
      <c r="BJ8">
        <v>75</v>
      </c>
      <c r="BK8" s="1">
        <v>45028.166516203702</v>
      </c>
      <c r="BL8" t="s">
        <v>59</v>
      </c>
    </row>
    <row r="9" spans="1:64" x14ac:dyDescent="0.35">
      <c r="A9">
        <v>29485</v>
      </c>
      <c r="B9">
        <v>2</v>
      </c>
      <c r="C9" t="s">
        <v>180</v>
      </c>
      <c r="D9" t="s">
        <v>154</v>
      </c>
      <c r="E9" s="1">
        <v>42864.614583333336</v>
      </c>
      <c r="F9" s="1" t="s">
        <v>171</v>
      </c>
      <c r="G9" t="s">
        <v>180</v>
      </c>
      <c r="H9" t="s">
        <v>119</v>
      </c>
      <c r="I9">
        <v>0.4</v>
      </c>
      <c r="J9" t="s">
        <v>60</v>
      </c>
      <c r="K9" t="s">
        <v>55</v>
      </c>
      <c r="L9">
        <v>16656131</v>
      </c>
      <c r="M9">
        <v>2815756</v>
      </c>
      <c r="N9" t="s">
        <v>55</v>
      </c>
      <c r="O9">
        <v>1</v>
      </c>
      <c r="P9" t="s">
        <v>135</v>
      </c>
      <c r="Q9" s="1">
        <v>42934</v>
      </c>
      <c r="R9" t="s">
        <v>159</v>
      </c>
      <c r="S9">
        <v>1</v>
      </c>
      <c r="T9">
        <v>0.4</v>
      </c>
      <c r="U9">
        <v>0.4</v>
      </c>
      <c r="V9">
        <v>1145</v>
      </c>
      <c r="W9" t="s">
        <v>60</v>
      </c>
      <c r="X9" t="s">
        <v>61</v>
      </c>
      <c r="Y9" t="s">
        <v>56</v>
      </c>
      <c r="Z9" t="s">
        <v>119</v>
      </c>
      <c r="AA9" t="s">
        <v>56</v>
      </c>
      <c r="AB9" t="s">
        <v>139</v>
      </c>
      <c r="AC9" s="2">
        <v>42933</v>
      </c>
      <c r="AD9" t="s">
        <v>56</v>
      </c>
      <c r="AE9" t="s">
        <v>56</v>
      </c>
      <c r="AF9" t="s">
        <v>56</v>
      </c>
      <c r="AG9" t="s">
        <v>56</v>
      </c>
      <c r="AH9" t="s">
        <v>56</v>
      </c>
      <c r="AI9" s="1">
        <v>42934.084409722222</v>
      </c>
      <c r="AJ9" t="s">
        <v>158</v>
      </c>
      <c r="AK9" t="s">
        <v>56</v>
      </c>
      <c r="AL9" t="s">
        <v>56</v>
      </c>
      <c r="AM9" t="s">
        <v>56</v>
      </c>
      <c r="AN9" t="s">
        <v>56</v>
      </c>
      <c r="AO9" t="s">
        <v>56</v>
      </c>
      <c r="AP9" t="s">
        <v>56</v>
      </c>
      <c r="AQ9" t="s">
        <v>56</v>
      </c>
      <c r="AR9">
        <v>0.26</v>
      </c>
      <c r="AS9" s="1">
        <v>42914</v>
      </c>
      <c r="AT9">
        <v>75</v>
      </c>
      <c r="AU9" t="s">
        <v>96</v>
      </c>
      <c r="AV9" t="s">
        <v>97</v>
      </c>
      <c r="AW9" t="s">
        <v>97</v>
      </c>
      <c r="AX9">
        <v>1</v>
      </c>
      <c r="AY9" t="s">
        <v>146</v>
      </c>
      <c r="AZ9" t="s">
        <v>147</v>
      </c>
      <c r="BA9">
        <v>1296667</v>
      </c>
      <c r="BB9">
        <v>4237</v>
      </c>
      <c r="BC9" t="s">
        <v>135</v>
      </c>
      <c r="BD9">
        <v>4320</v>
      </c>
      <c r="BE9" t="s">
        <v>119</v>
      </c>
      <c r="BF9">
        <v>1145</v>
      </c>
      <c r="BG9">
        <v>0.3</v>
      </c>
      <c r="BH9" t="s">
        <v>74</v>
      </c>
      <c r="BI9" t="s">
        <v>56</v>
      </c>
      <c r="BJ9">
        <v>75</v>
      </c>
      <c r="BK9" s="1">
        <v>45028.166516203702</v>
      </c>
      <c r="BL9" t="s">
        <v>59</v>
      </c>
    </row>
    <row r="10" spans="1:64" x14ac:dyDescent="0.35">
      <c r="A10">
        <v>29488</v>
      </c>
      <c r="B10">
        <v>2</v>
      </c>
      <c r="C10" t="s">
        <v>180</v>
      </c>
      <c r="D10" t="s">
        <v>154</v>
      </c>
      <c r="E10" s="1">
        <v>42864.614583333336</v>
      </c>
      <c r="F10" s="1" t="s">
        <v>171</v>
      </c>
      <c r="G10" t="s">
        <v>180</v>
      </c>
      <c r="H10" t="s">
        <v>100</v>
      </c>
      <c r="I10">
        <v>0.4</v>
      </c>
      <c r="J10" t="s">
        <v>60</v>
      </c>
      <c r="K10" t="s">
        <v>55</v>
      </c>
      <c r="L10">
        <v>16656134</v>
      </c>
      <c r="M10">
        <v>2815756</v>
      </c>
      <c r="N10" t="s">
        <v>55</v>
      </c>
      <c r="O10">
        <v>1</v>
      </c>
      <c r="P10" t="s">
        <v>135</v>
      </c>
      <c r="Q10" s="1">
        <v>42934</v>
      </c>
      <c r="R10" t="s">
        <v>159</v>
      </c>
      <c r="S10">
        <v>1</v>
      </c>
      <c r="T10">
        <v>0.4</v>
      </c>
      <c r="U10">
        <v>0.4</v>
      </c>
      <c r="V10">
        <v>1090</v>
      </c>
      <c r="W10" t="s">
        <v>60</v>
      </c>
      <c r="X10" t="s">
        <v>61</v>
      </c>
      <c r="Y10" t="s">
        <v>56</v>
      </c>
      <c r="Z10" t="s">
        <v>100</v>
      </c>
      <c r="AA10" t="s">
        <v>56</v>
      </c>
      <c r="AB10" t="s">
        <v>139</v>
      </c>
      <c r="AC10" s="2">
        <v>42933</v>
      </c>
      <c r="AD10" t="s">
        <v>56</v>
      </c>
      <c r="AE10" t="s">
        <v>56</v>
      </c>
      <c r="AF10" t="s">
        <v>56</v>
      </c>
      <c r="AG10" t="s">
        <v>56</v>
      </c>
      <c r="AH10" t="s">
        <v>56</v>
      </c>
      <c r="AI10" s="1">
        <v>42934.084409722222</v>
      </c>
      <c r="AJ10" t="s">
        <v>158</v>
      </c>
      <c r="AK10" t="s">
        <v>56</v>
      </c>
      <c r="AL10" t="s">
        <v>56</v>
      </c>
      <c r="AM10" t="s">
        <v>56</v>
      </c>
      <c r="AN10" t="s">
        <v>56</v>
      </c>
      <c r="AO10" t="s">
        <v>56</v>
      </c>
      <c r="AP10" t="s">
        <v>56</v>
      </c>
      <c r="AQ10" t="s">
        <v>56</v>
      </c>
      <c r="AR10">
        <v>0.39</v>
      </c>
      <c r="AS10" s="1">
        <v>42914</v>
      </c>
      <c r="AT10">
        <v>75</v>
      </c>
      <c r="AU10" t="s">
        <v>96</v>
      </c>
      <c r="AV10" t="s">
        <v>97</v>
      </c>
      <c r="AW10" t="s">
        <v>97</v>
      </c>
      <c r="AX10">
        <v>1</v>
      </c>
      <c r="AY10" t="s">
        <v>146</v>
      </c>
      <c r="AZ10" t="s">
        <v>147</v>
      </c>
      <c r="BA10">
        <v>1296667</v>
      </c>
      <c r="BB10">
        <v>3940</v>
      </c>
      <c r="BC10" t="s">
        <v>135</v>
      </c>
      <c r="BD10">
        <v>4320</v>
      </c>
      <c r="BE10" t="s">
        <v>100</v>
      </c>
      <c r="BF10">
        <v>1090</v>
      </c>
      <c r="BG10">
        <v>0.3</v>
      </c>
      <c r="BH10" t="s">
        <v>74</v>
      </c>
      <c r="BI10" t="s">
        <v>56</v>
      </c>
      <c r="BJ10">
        <v>75</v>
      </c>
      <c r="BK10" s="1">
        <v>45028.166516203702</v>
      </c>
      <c r="BL10" t="s">
        <v>59</v>
      </c>
    </row>
    <row r="11" spans="1:64" x14ac:dyDescent="0.35">
      <c r="A11">
        <v>5103</v>
      </c>
      <c r="B11">
        <v>5</v>
      </c>
      <c r="C11" t="s">
        <v>187</v>
      </c>
      <c r="D11" t="s">
        <v>62</v>
      </c>
      <c r="E11" s="1">
        <v>37061.524305555555</v>
      </c>
      <c r="F11" s="1" t="s">
        <v>171</v>
      </c>
      <c r="G11" t="s">
        <v>178</v>
      </c>
      <c r="H11" t="s">
        <v>98</v>
      </c>
      <c r="I11">
        <v>0.9</v>
      </c>
      <c r="J11" t="s">
        <v>56</v>
      </c>
      <c r="K11" t="s">
        <v>55</v>
      </c>
      <c r="L11">
        <v>4327312</v>
      </c>
      <c r="M11">
        <v>2208918</v>
      </c>
      <c r="N11" t="s">
        <v>55</v>
      </c>
      <c r="O11">
        <v>1</v>
      </c>
      <c r="P11" t="s">
        <v>93</v>
      </c>
      <c r="Q11" s="1">
        <v>37085.291863425926</v>
      </c>
      <c r="R11">
        <v>758744</v>
      </c>
      <c r="S11">
        <v>1</v>
      </c>
      <c r="T11">
        <v>0.9</v>
      </c>
      <c r="U11">
        <v>0.1</v>
      </c>
      <c r="V11">
        <v>1000</v>
      </c>
      <c r="W11" t="s">
        <v>56</v>
      </c>
      <c r="X11" t="s">
        <v>56</v>
      </c>
      <c r="Y11" t="s">
        <v>94</v>
      </c>
      <c r="Z11" t="s">
        <v>91</v>
      </c>
      <c r="AA11" t="s">
        <v>56</v>
      </c>
      <c r="AB11" t="s">
        <v>95</v>
      </c>
      <c r="AC11" s="2">
        <v>37084</v>
      </c>
      <c r="AD11" t="s">
        <v>56</v>
      </c>
      <c r="AE11" t="s">
        <v>56</v>
      </c>
      <c r="AF11" t="s">
        <v>56</v>
      </c>
      <c r="AG11" t="s">
        <v>56</v>
      </c>
      <c r="AH11" t="s">
        <v>56</v>
      </c>
      <c r="AI11" s="1">
        <v>37085.291863425926</v>
      </c>
      <c r="AJ11" t="s">
        <v>73</v>
      </c>
      <c r="AK11" s="1">
        <v>37214.336724537039</v>
      </c>
      <c r="AL11" t="s">
        <v>73</v>
      </c>
      <c r="AM11" t="s">
        <v>56</v>
      </c>
      <c r="AN11" t="s">
        <v>56</v>
      </c>
      <c r="AO11" t="s">
        <v>56</v>
      </c>
      <c r="AP11" t="s">
        <v>56</v>
      </c>
      <c r="AQ11">
        <v>694</v>
      </c>
      <c r="AR11">
        <v>0.9</v>
      </c>
      <c r="AS11" t="s">
        <v>56</v>
      </c>
      <c r="AT11">
        <v>75</v>
      </c>
      <c r="AU11" t="s">
        <v>96</v>
      </c>
      <c r="AV11" t="s">
        <v>97</v>
      </c>
      <c r="AW11" t="s">
        <v>97</v>
      </c>
      <c r="AX11" t="s">
        <v>56</v>
      </c>
      <c r="AY11" t="s">
        <v>56</v>
      </c>
      <c r="AZ11" t="s">
        <v>56</v>
      </c>
      <c r="BA11">
        <v>162304</v>
      </c>
      <c r="BB11">
        <v>1190</v>
      </c>
      <c r="BC11" t="s">
        <v>93</v>
      </c>
      <c r="BD11">
        <v>4320</v>
      </c>
      <c r="BE11" t="s">
        <v>98</v>
      </c>
      <c r="BF11">
        <v>1000</v>
      </c>
      <c r="BG11">
        <v>0.1</v>
      </c>
      <c r="BH11" t="s">
        <v>74</v>
      </c>
      <c r="BI11" t="s">
        <v>71</v>
      </c>
      <c r="BJ11">
        <v>75</v>
      </c>
      <c r="BK11" s="1">
        <v>45028.166516203702</v>
      </c>
      <c r="BL11" t="s">
        <v>59</v>
      </c>
    </row>
    <row r="12" spans="1:64" x14ac:dyDescent="0.35">
      <c r="A12">
        <v>5101</v>
      </c>
      <c r="B12">
        <v>5</v>
      </c>
      <c r="C12" t="s">
        <v>187</v>
      </c>
      <c r="D12" t="s">
        <v>62</v>
      </c>
      <c r="E12" s="1">
        <v>37061.524305555555</v>
      </c>
      <c r="F12" s="1" t="s">
        <v>171</v>
      </c>
      <c r="G12" t="s">
        <v>178</v>
      </c>
      <c r="H12" t="s">
        <v>112</v>
      </c>
      <c r="I12">
        <v>0.1</v>
      </c>
      <c r="J12" t="s">
        <v>60</v>
      </c>
      <c r="K12" t="s">
        <v>55</v>
      </c>
      <c r="L12">
        <v>4327310</v>
      </c>
      <c r="M12">
        <v>2208918</v>
      </c>
      <c r="N12" t="s">
        <v>55</v>
      </c>
      <c r="O12">
        <v>1</v>
      </c>
      <c r="P12" t="s">
        <v>93</v>
      </c>
      <c r="Q12" s="1">
        <v>37085.291863425926</v>
      </c>
      <c r="R12">
        <v>758744</v>
      </c>
      <c r="S12">
        <v>1</v>
      </c>
      <c r="T12">
        <v>0.1</v>
      </c>
      <c r="U12">
        <v>0.1</v>
      </c>
      <c r="V12">
        <v>1025</v>
      </c>
      <c r="W12" t="s">
        <v>60</v>
      </c>
      <c r="X12" t="s">
        <v>61</v>
      </c>
      <c r="Y12" t="s">
        <v>111</v>
      </c>
      <c r="Z12" t="s">
        <v>89</v>
      </c>
      <c r="AA12" t="s">
        <v>56</v>
      </c>
      <c r="AB12" t="s">
        <v>95</v>
      </c>
      <c r="AC12" s="2">
        <v>37084</v>
      </c>
      <c r="AD12" t="s">
        <v>56</v>
      </c>
      <c r="AE12" t="s">
        <v>56</v>
      </c>
      <c r="AF12" t="s">
        <v>56</v>
      </c>
      <c r="AG12" t="s">
        <v>56</v>
      </c>
      <c r="AH12" t="s">
        <v>56</v>
      </c>
      <c r="AI12" s="1">
        <v>37085.291863425926</v>
      </c>
      <c r="AJ12" t="s">
        <v>73</v>
      </c>
      <c r="AK12" s="1">
        <v>37214.336724537039</v>
      </c>
      <c r="AL12" t="s">
        <v>73</v>
      </c>
      <c r="AM12" t="s">
        <v>56</v>
      </c>
      <c r="AN12" t="s">
        <v>56</v>
      </c>
      <c r="AO12" t="s">
        <v>56</v>
      </c>
      <c r="AP12" t="s">
        <v>56</v>
      </c>
      <c r="AQ12">
        <v>694</v>
      </c>
      <c r="AR12">
        <v>0.1</v>
      </c>
      <c r="AS12" t="s">
        <v>56</v>
      </c>
      <c r="AT12">
        <v>75</v>
      </c>
      <c r="AU12" t="s">
        <v>96</v>
      </c>
      <c r="AV12" t="s">
        <v>97</v>
      </c>
      <c r="AW12" t="s">
        <v>97</v>
      </c>
      <c r="AX12" t="s">
        <v>56</v>
      </c>
      <c r="AY12" t="s">
        <v>56</v>
      </c>
      <c r="AZ12" t="s">
        <v>56</v>
      </c>
      <c r="BA12">
        <v>162304</v>
      </c>
      <c r="BB12">
        <v>1210</v>
      </c>
      <c r="BC12" t="s">
        <v>93</v>
      </c>
      <c r="BD12">
        <v>4320</v>
      </c>
      <c r="BE12" t="s">
        <v>112</v>
      </c>
      <c r="BF12">
        <v>1025</v>
      </c>
      <c r="BG12">
        <v>0.1</v>
      </c>
      <c r="BH12" t="s">
        <v>74</v>
      </c>
      <c r="BI12" t="s">
        <v>65</v>
      </c>
      <c r="BJ12">
        <v>75</v>
      </c>
      <c r="BK12" s="1">
        <v>45028.166516203702</v>
      </c>
      <c r="BL12" t="s">
        <v>59</v>
      </c>
    </row>
    <row r="13" spans="1:64" x14ac:dyDescent="0.35">
      <c r="A13">
        <v>5100</v>
      </c>
      <c r="B13">
        <v>5</v>
      </c>
      <c r="C13" t="s">
        <v>187</v>
      </c>
      <c r="D13" t="s">
        <v>62</v>
      </c>
      <c r="E13" s="1">
        <v>37061.524305555555</v>
      </c>
      <c r="F13" s="1" t="s">
        <v>171</v>
      </c>
      <c r="G13" t="s">
        <v>178</v>
      </c>
      <c r="H13" t="s">
        <v>110</v>
      </c>
      <c r="I13">
        <v>0.2</v>
      </c>
      <c r="J13" t="s">
        <v>56</v>
      </c>
      <c r="K13" t="s">
        <v>55</v>
      </c>
      <c r="L13">
        <v>4327309</v>
      </c>
      <c r="M13">
        <v>2208918</v>
      </c>
      <c r="N13" t="s">
        <v>55</v>
      </c>
      <c r="O13">
        <v>1</v>
      </c>
      <c r="P13" t="s">
        <v>93</v>
      </c>
      <c r="Q13" s="1">
        <v>37085.291863425926</v>
      </c>
      <c r="R13">
        <v>758744</v>
      </c>
      <c r="S13">
        <v>1</v>
      </c>
      <c r="T13">
        <v>0.2</v>
      </c>
      <c r="U13">
        <v>0.1</v>
      </c>
      <c r="V13">
        <v>1030</v>
      </c>
      <c r="W13" t="s">
        <v>56</v>
      </c>
      <c r="X13" t="s">
        <v>56</v>
      </c>
      <c r="Y13" t="s">
        <v>109</v>
      </c>
      <c r="Z13" t="s">
        <v>88</v>
      </c>
      <c r="AA13" t="s">
        <v>56</v>
      </c>
      <c r="AB13" t="s">
        <v>95</v>
      </c>
      <c r="AC13" s="2">
        <v>37084</v>
      </c>
      <c r="AD13" t="s">
        <v>56</v>
      </c>
      <c r="AE13" t="s">
        <v>56</v>
      </c>
      <c r="AF13" t="s">
        <v>56</v>
      </c>
      <c r="AG13" t="s">
        <v>56</v>
      </c>
      <c r="AH13" t="s">
        <v>56</v>
      </c>
      <c r="AI13" s="1">
        <v>37085.291863425926</v>
      </c>
      <c r="AJ13" t="s">
        <v>73</v>
      </c>
      <c r="AK13" s="1">
        <v>37214.336724537039</v>
      </c>
      <c r="AL13" t="s">
        <v>73</v>
      </c>
      <c r="AM13" t="s">
        <v>56</v>
      </c>
      <c r="AN13" t="s">
        <v>56</v>
      </c>
      <c r="AO13" t="s">
        <v>56</v>
      </c>
      <c r="AP13" t="s">
        <v>56</v>
      </c>
      <c r="AQ13">
        <v>694</v>
      </c>
      <c r="AR13">
        <v>0.2</v>
      </c>
      <c r="AS13" t="s">
        <v>56</v>
      </c>
      <c r="AT13">
        <v>75</v>
      </c>
      <c r="AU13" t="s">
        <v>96</v>
      </c>
      <c r="AV13" t="s">
        <v>97</v>
      </c>
      <c r="AW13" t="s">
        <v>97</v>
      </c>
      <c r="AX13" t="s">
        <v>56</v>
      </c>
      <c r="AY13" t="s">
        <v>56</v>
      </c>
      <c r="AZ13" t="s">
        <v>56</v>
      </c>
      <c r="BA13">
        <v>162304</v>
      </c>
      <c r="BB13">
        <v>1221</v>
      </c>
      <c r="BC13" t="s">
        <v>93</v>
      </c>
      <c r="BD13">
        <v>4320</v>
      </c>
      <c r="BE13" t="s">
        <v>110</v>
      </c>
      <c r="BF13">
        <v>1030</v>
      </c>
      <c r="BG13">
        <v>0.1</v>
      </c>
      <c r="BH13" t="s">
        <v>74</v>
      </c>
      <c r="BI13" t="s">
        <v>66</v>
      </c>
      <c r="BJ13">
        <v>75</v>
      </c>
      <c r="BK13" s="1">
        <v>45028.166516203702</v>
      </c>
      <c r="BL13" t="s">
        <v>59</v>
      </c>
    </row>
    <row r="14" spans="1:64" x14ac:dyDescent="0.35">
      <c r="A14">
        <v>5099</v>
      </c>
      <c r="B14">
        <v>5</v>
      </c>
      <c r="C14" t="s">
        <v>187</v>
      </c>
      <c r="D14" t="s">
        <v>62</v>
      </c>
      <c r="E14" s="1">
        <v>37061.524305555555</v>
      </c>
      <c r="F14" s="1" t="s">
        <v>171</v>
      </c>
      <c r="G14" t="s">
        <v>178</v>
      </c>
      <c r="H14" t="s">
        <v>108</v>
      </c>
      <c r="I14">
        <v>0.7</v>
      </c>
      <c r="J14" t="s">
        <v>56</v>
      </c>
      <c r="K14" t="s">
        <v>55</v>
      </c>
      <c r="L14">
        <v>4327308</v>
      </c>
      <c r="M14">
        <v>2208918</v>
      </c>
      <c r="N14" t="s">
        <v>55</v>
      </c>
      <c r="O14">
        <v>1</v>
      </c>
      <c r="P14" t="s">
        <v>93</v>
      </c>
      <c r="Q14" s="1">
        <v>37085.291863425926</v>
      </c>
      <c r="R14">
        <v>758744</v>
      </c>
      <c r="S14">
        <v>1</v>
      </c>
      <c r="T14">
        <v>0.7</v>
      </c>
      <c r="U14">
        <v>0.1</v>
      </c>
      <c r="V14">
        <v>1040</v>
      </c>
      <c r="W14" t="s">
        <v>56</v>
      </c>
      <c r="X14" t="s">
        <v>56</v>
      </c>
      <c r="Y14" t="s">
        <v>107</v>
      </c>
      <c r="Z14" t="s">
        <v>87</v>
      </c>
      <c r="AA14" t="s">
        <v>56</v>
      </c>
      <c r="AB14" t="s">
        <v>95</v>
      </c>
      <c r="AC14" s="2">
        <v>37084</v>
      </c>
      <c r="AD14" t="s">
        <v>56</v>
      </c>
      <c r="AE14" t="s">
        <v>56</v>
      </c>
      <c r="AF14" t="s">
        <v>56</v>
      </c>
      <c r="AG14" t="s">
        <v>56</v>
      </c>
      <c r="AH14" t="s">
        <v>56</v>
      </c>
      <c r="AI14" s="1">
        <v>37085.291863425926</v>
      </c>
      <c r="AJ14" t="s">
        <v>73</v>
      </c>
      <c r="AK14" s="1">
        <v>37214.336724537039</v>
      </c>
      <c r="AL14" t="s">
        <v>73</v>
      </c>
      <c r="AM14" t="s">
        <v>56</v>
      </c>
      <c r="AN14" t="s">
        <v>56</v>
      </c>
      <c r="AO14" t="s">
        <v>56</v>
      </c>
      <c r="AP14" t="s">
        <v>56</v>
      </c>
      <c r="AQ14">
        <v>694</v>
      </c>
      <c r="AR14">
        <v>0.7</v>
      </c>
      <c r="AS14" t="s">
        <v>56</v>
      </c>
      <c r="AT14">
        <v>75</v>
      </c>
      <c r="AU14" t="s">
        <v>96</v>
      </c>
      <c r="AV14" t="s">
        <v>97</v>
      </c>
      <c r="AW14" t="s">
        <v>97</v>
      </c>
      <c r="AX14" t="s">
        <v>56</v>
      </c>
      <c r="AY14" t="s">
        <v>56</v>
      </c>
      <c r="AZ14" t="s">
        <v>56</v>
      </c>
      <c r="BA14">
        <v>162304</v>
      </c>
      <c r="BB14">
        <v>1231</v>
      </c>
      <c r="BC14" t="s">
        <v>93</v>
      </c>
      <c r="BD14">
        <v>4320</v>
      </c>
      <c r="BE14" t="s">
        <v>108</v>
      </c>
      <c r="BF14">
        <v>1040</v>
      </c>
      <c r="BG14">
        <v>0.1</v>
      </c>
      <c r="BH14" t="s">
        <v>74</v>
      </c>
      <c r="BI14" t="s">
        <v>67</v>
      </c>
      <c r="BJ14">
        <v>75</v>
      </c>
      <c r="BK14" s="1">
        <v>45028.166516203702</v>
      </c>
      <c r="BL14" t="s">
        <v>59</v>
      </c>
    </row>
    <row r="15" spans="1:64" x14ac:dyDescent="0.35">
      <c r="A15">
        <v>5088</v>
      </c>
      <c r="B15">
        <v>5</v>
      </c>
      <c r="C15" t="s">
        <v>187</v>
      </c>
      <c r="D15" t="s">
        <v>62</v>
      </c>
      <c r="E15" s="1">
        <v>37061.524305555555</v>
      </c>
      <c r="F15" s="1" t="s">
        <v>171</v>
      </c>
      <c r="G15" t="s">
        <v>178</v>
      </c>
      <c r="H15" t="s">
        <v>117</v>
      </c>
      <c r="I15">
        <v>158</v>
      </c>
      <c r="J15" t="s">
        <v>56</v>
      </c>
      <c r="K15" t="s">
        <v>55</v>
      </c>
      <c r="L15">
        <v>4327297</v>
      </c>
      <c r="M15">
        <v>2208918</v>
      </c>
      <c r="N15" t="s">
        <v>55</v>
      </c>
      <c r="O15">
        <v>1</v>
      </c>
      <c r="P15" t="s">
        <v>93</v>
      </c>
      <c r="Q15" s="1">
        <v>37085.291863425926</v>
      </c>
      <c r="R15">
        <v>758744</v>
      </c>
      <c r="S15">
        <v>1</v>
      </c>
      <c r="T15">
        <v>158</v>
      </c>
      <c r="U15">
        <v>1</v>
      </c>
      <c r="V15" t="s">
        <v>116</v>
      </c>
      <c r="W15" t="s">
        <v>56</v>
      </c>
      <c r="X15" t="s">
        <v>56</v>
      </c>
      <c r="Y15" t="s">
        <v>56</v>
      </c>
      <c r="Z15" t="s">
        <v>72</v>
      </c>
      <c r="AA15" t="s">
        <v>56</v>
      </c>
      <c r="AB15" t="s">
        <v>95</v>
      </c>
      <c r="AC15" s="2">
        <v>37084</v>
      </c>
      <c r="AD15" t="s">
        <v>56</v>
      </c>
      <c r="AE15" t="s">
        <v>56</v>
      </c>
      <c r="AF15" t="s">
        <v>56</v>
      </c>
      <c r="AG15" t="s">
        <v>56</v>
      </c>
      <c r="AH15" t="s">
        <v>56</v>
      </c>
      <c r="AI15" s="1">
        <v>37085.291863425926</v>
      </c>
      <c r="AJ15" t="s">
        <v>73</v>
      </c>
      <c r="AK15" s="1">
        <v>40281.345578703702</v>
      </c>
      <c r="AL15" t="s">
        <v>78</v>
      </c>
      <c r="AM15" t="s">
        <v>56</v>
      </c>
      <c r="AN15" t="s">
        <v>56</v>
      </c>
      <c r="AO15" t="s">
        <v>56</v>
      </c>
      <c r="AP15" t="s">
        <v>56</v>
      </c>
      <c r="AQ15">
        <v>694</v>
      </c>
      <c r="AR15">
        <v>158</v>
      </c>
      <c r="AS15" t="s">
        <v>56</v>
      </c>
      <c r="AT15">
        <v>75</v>
      </c>
      <c r="AU15" t="s">
        <v>96</v>
      </c>
      <c r="AV15" t="s">
        <v>97</v>
      </c>
      <c r="AW15" t="s">
        <v>97</v>
      </c>
      <c r="AX15" t="s">
        <v>56</v>
      </c>
      <c r="AY15" t="s">
        <v>56</v>
      </c>
      <c r="AZ15" t="s">
        <v>56</v>
      </c>
      <c r="BA15">
        <v>162304</v>
      </c>
      <c r="BB15">
        <v>4240</v>
      </c>
      <c r="BC15" t="s">
        <v>93</v>
      </c>
      <c r="BD15">
        <v>4320</v>
      </c>
      <c r="BE15" t="s">
        <v>117</v>
      </c>
      <c r="BF15" t="s">
        <v>116</v>
      </c>
      <c r="BG15">
        <v>1</v>
      </c>
      <c r="BH15" t="s">
        <v>58</v>
      </c>
      <c r="BI15" t="s">
        <v>56</v>
      </c>
      <c r="BJ15">
        <v>154</v>
      </c>
      <c r="BK15" s="1">
        <v>45028.166516203702</v>
      </c>
      <c r="BL15" t="s">
        <v>59</v>
      </c>
    </row>
    <row r="16" spans="1:64" x14ac:dyDescent="0.35">
      <c r="A16">
        <v>5097</v>
      </c>
      <c r="B16">
        <v>5</v>
      </c>
      <c r="C16" t="s">
        <v>187</v>
      </c>
      <c r="D16" t="s">
        <v>62</v>
      </c>
      <c r="E16" s="1">
        <v>37061.524305555555</v>
      </c>
      <c r="F16" s="1" t="s">
        <v>171</v>
      </c>
      <c r="G16" t="s">
        <v>178</v>
      </c>
      <c r="H16" t="s">
        <v>106</v>
      </c>
      <c r="I16">
        <v>0.1</v>
      </c>
      <c r="J16" t="s">
        <v>56</v>
      </c>
      <c r="K16" t="s">
        <v>55</v>
      </c>
      <c r="L16">
        <v>4327306</v>
      </c>
      <c r="M16">
        <v>2208918</v>
      </c>
      <c r="N16" t="s">
        <v>55</v>
      </c>
      <c r="O16">
        <v>1</v>
      </c>
      <c r="P16" t="s">
        <v>93</v>
      </c>
      <c r="Q16" s="1">
        <v>37085.291863425926</v>
      </c>
      <c r="R16">
        <v>758744</v>
      </c>
      <c r="S16">
        <v>1</v>
      </c>
      <c r="T16">
        <v>0.1</v>
      </c>
      <c r="U16">
        <v>0.1</v>
      </c>
      <c r="V16">
        <v>1049</v>
      </c>
      <c r="W16" t="s">
        <v>56</v>
      </c>
      <c r="X16" t="s">
        <v>56</v>
      </c>
      <c r="Y16" t="s">
        <v>105</v>
      </c>
      <c r="Z16" t="s">
        <v>86</v>
      </c>
      <c r="AA16" t="s">
        <v>56</v>
      </c>
      <c r="AB16" t="s">
        <v>95</v>
      </c>
      <c r="AC16" s="2">
        <v>37084</v>
      </c>
      <c r="AD16" t="s">
        <v>56</v>
      </c>
      <c r="AE16" t="s">
        <v>56</v>
      </c>
      <c r="AF16" t="s">
        <v>56</v>
      </c>
      <c r="AG16" t="s">
        <v>56</v>
      </c>
      <c r="AH16" t="s">
        <v>56</v>
      </c>
      <c r="AI16" s="1">
        <v>37085.291863425926</v>
      </c>
      <c r="AJ16" t="s">
        <v>73</v>
      </c>
      <c r="AK16" s="1">
        <v>37214.336724537039</v>
      </c>
      <c r="AL16" t="s">
        <v>73</v>
      </c>
      <c r="AM16" t="s">
        <v>56</v>
      </c>
      <c r="AN16" t="s">
        <v>56</v>
      </c>
      <c r="AO16" t="s">
        <v>56</v>
      </c>
      <c r="AP16" t="s">
        <v>56</v>
      </c>
      <c r="AQ16">
        <v>694</v>
      </c>
      <c r="AR16">
        <v>0.1</v>
      </c>
      <c r="AS16" t="s">
        <v>56</v>
      </c>
      <c r="AT16">
        <v>75</v>
      </c>
      <c r="AU16" t="s">
        <v>96</v>
      </c>
      <c r="AV16" t="s">
        <v>97</v>
      </c>
      <c r="AW16" t="s">
        <v>97</v>
      </c>
      <c r="AX16" t="s">
        <v>56</v>
      </c>
      <c r="AY16" t="s">
        <v>56</v>
      </c>
      <c r="AZ16" t="s">
        <v>56</v>
      </c>
      <c r="BA16">
        <v>162304</v>
      </c>
      <c r="BB16">
        <v>1260</v>
      </c>
      <c r="BC16" t="s">
        <v>93</v>
      </c>
      <c r="BD16">
        <v>4320</v>
      </c>
      <c r="BE16" t="s">
        <v>106</v>
      </c>
      <c r="BF16">
        <v>1049</v>
      </c>
      <c r="BG16">
        <v>0.1</v>
      </c>
      <c r="BH16" t="s">
        <v>74</v>
      </c>
      <c r="BI16" t="s">
        <v>64</v>
      </c>
      <c r="BJ16">
        <v>75</v>
      </c>
      <c r="BK16" s="1">
        <v>45028.166516203702</v>
      </c>
      <c r="BL16" t="s">
        <v>59</v>
      </c>
    </row>
    <row r="17" spans="1:64" x14ac:dyDescent="0.35">
      <c r="A17">
        <v>5094</v>
      </c>
      <c r="B17">
        <v>5</v>
      </c>
      <c r="C17" t="s">
        <v>187</v>
      </c>
      <c r="D17" t="s">
        <v>62</v>
      </c>
      <c r="E17" s="1">
        <v>37061.524305555555</v>
      </c>
      <c r="F17" s="1" t="s">
        <v>171</v>
      </c>
      <c r="G17" t="s">
        <v>178</v>
      </c>
      <c r="H17" t="s">
        <v>103</v>
      </c>
      <c r="I17">
        <v>0.3</v>
      </c>
      <c r="J17" t="s">
        <v>56</v>
      </c>
      <c r="K17" t="s">
        <v>55</v>
      </c>
      <c r="L17">
        <v>4327303</v>
      </c>
      <c r="M17">
        <v>2208918</v>
      </c>
      <c r="N17" t="s">
        <v>55</v>
      </c>
      <c r="O17">
        <v>1</v>
      </c>
      <c r="P17" t="s">
        <v>93</v>
      </c>
      <c r="Q17" s="1">
        <v>37085.291863425926</v>
      </c>
      <c r="R17">
        <v>758744</v>
      </c>
      <c r="S17">
        <v>1</v>
      </c>
      <c r="T17">
        <v>0.3</v>
      </c>
      <c r="U17">
        <v>0.1</v>
      </c>
      <c r="V17">
        <v>1065</v>
      </c>
      <c r="W17" t="s">
        <v>56</v>
      </c>
      <c r="X17" t="s">
        <v>56</v>
      </c>
      <c r="Y17" t="s">
        <v>102</v>
      </c>
      <c r="Z17" t="s">
        <v>85</v>
      </c>
      <c r="AA17" t="s">
        <v>56</v>
      </c>
      <c r="AB17" t="s">
        <v>95</v>
      </c>
      <c r="AC17" s="2">
        <v>37084</v>
      </c>
      <c r="AD17" t="s">
        <v>56</v>
      </c>
      <c r="AE17" t="s">
        <v>56</v>
      </c>
      <c r="AF17" t="s">
        <v>56</v>
      </c>
      <c r="AG17" t="s">
        <v>56</v>
      </c>
      <c r="AH17" t="s">
        <v>56</v>
      </c>
      <c r="AI17" s="1">
        <v>37085.291863425926</v>
      </c>
      <c r="AJ17" t="s">
        <v>73</v>
      </c>
      <c r="AK17" s="1">
        <v>37214.336724537039</v>
      </c>
      <c r="AL17" t="s">
        <v>73</v>
      </c>
      <c r="AM17" t="s">
        <v>56</v>
      </c>
      <c r="AN17" t="s">
        <v>56</v>
      </c>
      <c r="AO17" t="s">
        <v>56</v>
      </c>
      <c r="AP17" t="s">
        <v>56</v>
      </c>
      <c r="AQ17">
        <v>694</v>
      </c>
      <c r="AR17">
        <v>0.3</v>
      </c>
      <c r="AS17" t="s">
        <v>56</v>
      </c>
      <c r="AT17">
        <v>75</v>
      </c>
      <c r="AU17" t="s">
        <v>96</v>
      </c>
      <c r="AV17" t="s">
        <v>97</v>
      </c>
      <c r="AW17" t="s">
        <v>97</v>
      </c>
      <c r="AX17" t="s">
        <v>56</v>
      </c>
      <c r="AY17" t="s">
        <v>56</v>
      </c>
      <c r="AZ17" t="s">
        <v>56</v>
      </c>
      <c r="BA17">
        <v>162304</v>
      </c>
      <c r="BB17">
        <v>1288</v>
      </c>
      <c r="BC17" t="s">
        <v>93</v>
      </c>
      <c r="BD17">
        <v>4320</v>
      </c>
      <c r="BE17" t="s">
        <v>103</v>
      </c>
      <c r="BF17">
        <v>1065</v>
      </c>
      <c r="BG17">
        <v>0.1</v>
      </c>
      <c r="BH17" t="s">
        <v>74</v>
      </c>
      <c r="BI17" t="s">
        <v>68</v>
      </c>
      <c r="BJ17">
        <v>75</v>
      </c>
      <c r="BK17" s="1">
        <v>45028.166516203702</v>
      </c>
      <c r="BL17" t="s">
        <v>59</v>
      </c>
    </row>
    <row r="18" spans="1:64" x14ac:dyDescent="0.35">
      <c r="A18">
        <v>5089</v>
      </c>
      <c r="B18">
        <v>5</v>
      </c>
      <c r="C18" t="s">
        <v>187</v>
      </c>
      <c r="D18" t="s">
        <v>62</v>
      </c>
      <c r="E18" s="1">
        <v>37061.524305555555</v>
      </c>
      <c r="F18" s="1" t="s">
        <v>171</v>
      </c>
      <c r="G18" t="s">
        <v>178</v>
      </c>
      <c r="H18" t="s">
        <v>119</v>
      </c>
      <c r="I18">
        <v>0.5</v>
      </c>
      <c r="J18" t="s">
        <v>60</v>
      </c>
      <c r="K18" t="s">
        <v>55</v>
      </c>
      <c r="L18">
        <v>4327298</v>
      </c>
      <c r="M18">
        <v>2208918</v>
      </c>
      <c r="N18" t="s">
        <v>55</v>
      </c>
      <c r="O18">
        <v>1</v>
      </c>
      <c r="P18" t="s">
        <v>93</v>
      </c>
      <c r="Q18" s="1">
        <v>37085.291863425926</v>
      </c>
      <c r="R18">
        <v>758744</v>
      </c>
      <c r="S18">
        <v>1</v>
      </c>
      <c r="T18">
        <v>0.5</v>
      </c>
      <c r="U18">
        <v>0.5</v>
      </c>
      <c r="V18">
        <v>1145</v>
      </c>
      <c r="W18" t="s">
        <v>60</v>
      </c>
      <c r="X18" t="s">
        <v>61</v>
      </c>
      <c r="Y18" t="s">
        <v>118</v>
      </c>
      <c r="Z18" t="s">
        <v>80</v>
      </c>
      <c r="AA18" t="s">
        <v>56</v>
      </c>
      <c r="AB18" t="s">
        <v>95</v>
      </c>
      <c r="AC18" s="2">
        <v>37084</v>
      </c>
      <c r="AD18" t="s">
        <v>56</v>
      </c>
      <c r="AE18" t="s">
        <v>56</v>
      </c>
      <c r="AF18" t="s">
        <v>56</v>
      </c>
      <c r="AG18" t="s">
        <v>56</v>
      </c>
      <c r="AH18" t="s">
        <v>56</v>
      </c>
      <c r="AI18" s="1">
        <v>37085.291863425926</v>
      </c>
      <c r="AJ18" t="s">
        <v>73</v>
      </c>
      <c r="AK18" s="1">
        <v>37214.336724537039</v>
      </c>
      <c r="AL18" t="s">
        <v>73</v>
      </c>
      <c r="AM18" t="s">
        <v>56</v>
      </c>
      <c r="AN18" t="s">
        <v>56</v>
      </c>
      <c r="AO18" t="s">
        <v>56</v>
      </c>
      <c r="AP18" t="s">
        <v>56</v>
      </c>
      <c r="AQ18">
        <v>694</v>
      </c>
      <c r="AR18">
        <v>0.5</v>
      </c>
      <c r="AS18" t="s">
        <v>56</v>
      </c>
      <c r="AT18">
        <v>75</v>
      </c>
      <c r="AU18" t="s">
        <v>96</v>
      </c>
      <c r="AV18" t="s">
        <v>97</v>
      </c>
      <c r="AW18" t="s">
        <v>97</v>
      </c>
      <c r="AX18" t="s">
        <v>56</v>
      </c>
      <c r="AY18" t="s">
        <v>56</v>
      </c>
      <c r="AZ18" t="s">
        <v>56</v>
      </c>
      <c r="BA18">
        <v>162304</v>
      </c>
      <c r="BB18">
        <v>1331</v>
      </c>
      <c r="BC18" t="s">
        <v>93</v>
      </c>
      <c r="BD18">
        <v>4320</v>
      </c>
      <c r="BE18" t="s">
        <v>119</v>
      </c>
      <c r="BF18">
        <v>1145</v>
      </c>
      <c r="BG18">
        <v>0.5</v>
      </c>
      <c r="BH18" t="s">
        <v>74</v>
      </c>
      <c r="BI18" t="s">
        <v>70</v>
      </c>
      <c r="BJ18">
        <v>75</v>
      </c>
      <c r="BK18" s="1">
        <v>45028.166516203702</v>
      </c>
      <c r="BL18" t="s">
        <v>59</v>
      </c>
    </row>
    <row r="19" spans="1:64" x14ac:dyDescent="0.35">
      <c r="A19">
        <v>5092</v>
      </c>
      <c r="B19">
        <v>5</v>
      </c>
      <c r="C19" t="s">
        <v>187</v>
      </c>
      <c r="D19" t="s">
        <v>62</v>
      </c>
      <c r="E19" s="1">
        <v>37061.524305555555</v>
      </c>
      <c r="F19" s="1" t="s">
        <v>171</v>
      </c>
      <c r="G19" t="s">
        <v>178</v>
      </c>
      <c r="H19" t="s">
        <v>100</v>
      </c>
      <c r="I19">
        <v>1.6</v>
      </c>
      <c r="J19" t="s">
        <v>56</v>
      </c>
      <c r="K19" t="s">
        <v>55</v>
      </c>
      <c r="L19">
        <v>4327301</v>
      </c>
      <c r="M19">
        <v>2208918</v>
      </c>
      <c r="N19" t="s">
        <v>55</v>
      </c>
      <c r="O19">
        <v>1</v>
      </c>
      <c r="P19" t="s">
        <v>93</v>
      </c>
      <c r="Q19" s="1">
        <v>37085.291863425926</v>
      </c>
      <c r="R19">
        <v>758744</v>
      </c>
      <c r="S19">
        <v>1</v>
      </c>
      <c r="T19">
        <v>1.6</v>
      </c>
      <c r="U19">
        <v>1</v>
      </c>
      <c r="V19">
        <v>1090</v>
      </c>
      <c r="W19" t="s">
        <v>56</v>
      </c>
      <c r="X19" t="s">
        <v>56</v>
      </c>
      <c r="Y19" t="s">
        <v>99</v>
      </c>
      <c r="Z19" t="s">
        <v>83</v>
      </c>
      <c r="AA19" t="s">
        <v>56</v>
      </c>
      <c r="AB19" t="s">
        <v>95</v>
      </c>
      <c r="AC19" s="2">
        <v>37084</v>
      </c>
      <c r="AD19" t="s">
        <v>56</v>
      </c>
      <c r="AE19" t="s">
        <v>56</v>
      </c>
      <c r="AF19" t="s">
        <v>56</v>
      </c>
      <c r="AG19" t="s">
        <v>56</v>
      </c>
      <c r="AH19" t="s">
        <v>56</v>
      </c>
      <c r="AI19" s="1">
        <v>37085.291863425926</v>
      </c>
      <c r="AJ19" t="s">
        <v>73</v>
      </c>
      <c r="AK19" s="1">
        <v>37214.336724537039</v>
      </c>
      <c r="AL19" t="s">
        <v>73</v>
      </c>
      <c r="AM19" t="s">
        <v>56</v>
      </c>
      <c r="AN19" t="s">
        <v>56</v>
      </c>
      <c r="AO19" t="s">
        <v>56</v>
      </c>
      <c r="AP19" t="s">
        <v>56</v>
      </c>
      <c r="AQ19">
        <v>694</v>
      </c>
      <c r="AR19">
        <v>1.6</v>
      </c>
      <c r="AS19" t="s">
        <v>56</v>
      </c>
      <c r="AT19">
        <v>75</v>
      </c>
      <c r="AU19" t="s">
        <v>96</v>
      </c>
      <c r="AV19" t="s">
        <v>97</v>
      </c>
      <c r="AW19" t="s">
        <v>97</v>
      </c>
      <c r="AX19" t="s">
        <v>56</v>
      </c>
      <c r="AY19" t="s">
        <v>56</v>
      </c>
      <c r="AZ19" t="s">
        <v>56</v>
      </c>
      <c r="BA19">
        <v>162304</v>
      </c>
      <c r="BB19">
        <v>1305</v>
      </c>
      <c r="BC19" t="s">
        <v>93</v>
      </c>
      <c r="BD19">
        <v>4320</v>
      </c>
      <c r="BE19" t="s">
        <v>100</v>
      </c>
      <c r="BF19">
        <v>1090</v>
      </c>
      <c r="BG19">
        <v>1</v>
      </c>
      <c r="BH19" t="s">
        <v>74</v>
      </c>
      <c r="BI19" t="s">
        <v>69</v>
      </c>
      <c r="BJ19">
        <v>75</v>
      </c>
      <c r="BK19" s="1">
        <v>45028.166516203702</v>
      </c>
      <c r="BL19" t="s">
        <v>59</v>
      </c>
    </row>
    <row r="20" spans="1:64" x14ac:dyDescent="0.35">
      <c r="A20">
        <v>33066</v>
      </c>
      <c r="B20">
        <v>5</v>
      </c>
      <c r="C20" t="s">
        <v>187</v>
      </c>
      <c r="D20" t="s">
        <v>62</v>
      </c>
      <c r="E20" s="1">
        <v>44508.349305555559</v>
      </c>
      <c r="F20" s="1" t="s">
        <v>171</v>
      </c>
      <c r="G20" t="s">
        <v>178</v>
      </c>
      <c r="H20" t="s">
        <v>98</v>
      </c>
      <c r="I20">
        <v>0.2</v>
      </c>
      <c r="J20" t="s">
        <v>60</v>
      </c>
      <c r="K20" t="s">
        <v>55</v>
      </c>
      <c r="L20">
        <v>17180333</v>
      </c>
      <c r="M20">
        <v>3024714</v>
      </c>
      <c r="N20" t="s">
        <v>55</v>
      </c>
      <c r="O20">
        <v>1</v>
      </c>
      <c r="P20" t="s">
        <v>135</v>
      </c>
      <c r="Q20" s="1">
        <v>44578</v>
      </c>
      <c r="R20" t="s">
        <v>167</v>
      </c>
      <c r="S20">
        <v>1</v>
      </c>
      <c r="T20">
        <v>0.2</v>
      </c>
      <c r="U20">
        <v>0.2</v>
      </c>
      <c r="V20">
        <v>1000</v>
      </c>
      <c r="W20" t="s">
        <v>60</v>
      </c>
      <c r="X20" t="s">
        <v>61</v>
      </c>
      <c r="Y20" t="s">
        <v>56</v>
      </c>
      <c r="Z20" t="s">
        <v>98</v>
      </c>
      <c r="AA20" t="s">
        <v>56</v>
      </c>
      <c r="AB20" t="s">
        <v>139</v>
      </c>
      <c r="AC20" s="2">
        <v>44575</v>
      </c>
      <c r="AD20" t="s">
        <v>56</v>
      </c>
      <c r="AE20" t="s">
        <v>56</v>
      </c>
      <c r="AF20" t="s">
        <v>56</v>
      </c>
      <c r="AG20" t="s">
        <v>56</v>
      </c>
      <c r="AH20" t="s">
        <v>56</v>
      </c>
      <c r="AI20" s="1">
        <v>44578.083877314813</v>
      </c>
      <c r="AJ20" t="s">
        <v>158</v>
      </c>
      <c r="AK20" t="s">
        <v>56</v>
      </c>
      <c r="AL20" t="s">
        <v>56</v>
      </c>
      <c r="AM20" t="s">
        <v>56</v>
      </c>
      <c r="AN20" t="s">
        <v>56</v>
      </c>
      <c r="AO20" t="s">
        <v>56</v>
      </c>
      <c r="AP20" t="s">
        <v>56</v>
      </c>
      <c r="AQ20" t="s">
        <v>56</v>
      </c>
      <c r="AR20">
        <v>0.16</v>
      </c>
      <c r="AS20" s="1">
        <v>44538</v>
      </c>
      <c r="AT20">
        <v>75</v>
      </c>
      <c r="AU20" t="s">
        <v>96</v>
      </c>
      <c r="AV20" t="s">
        <v>97</v>
      </c>
      <c r="AW20" t="s">
        <v>97</v>
      </c>
      <c r="AX20">
        <v>1</v>
      </c>
      <c r="AY20" t="s">
        <v>146</v>
      </c>
      <c r="AZ20" t="s">
        <v>147</v>
      </c>
      <c r="BA20">
        <v>1499371</v>
      </c>
      <c r="BB20">
        <v>3928</v>
      </c>
      <c r="BC20" t="s">
        <v>135</v>
      </c>
      <c r="BD20">
        <v>4320</v>
      </c>
      <c r="BE20" t="s">
        <v>98</v>
      </c>
      <c r="BF20">
        <v>1000</v>
      </c>
      <c r="BG20">
        <v>0.2</v>
      </c>
      <c r="BH20" t="s">
        <v>74</v>
      </c>
      <c r="BI20" t="s">
        <v>56</v>
      </c>
      <c r="BJ20">
        <v>75</v>
      </c>
      <c r="BK20" s="1">
        <v>45028.166516203702</v>
      </c>
      <c r="BL20" t="s">
        <v>59</v>
      </c>
    </row>
    <row r="21" spans="1:64" x14ac:dyDescent="0.35">
      <c r="A21">
        <v>33080</v>
      </c>
      <c r="B21">
        <v>5</v>
      </c>
      <c r="C21" t="s">
        <v>187</v>
      </c>
      <c r="D21" t="s">
        <v>62</v>
      </c>
      <c r="E21" s="1">
        <v>44508.349305555559</v>
      </c>
      <c r="F21" s="1" t="s">
        <v>171</v>
      </c>
      <c r="G21" t="s">
        <v>178</v>
      </c>
      <c r="H21" t="s">
        <v>112</v>
      </c>
      <c r="I21">
        <v>0.1</v>
      </c>
      <c r="J21" t="s">
        <v>60</v>
      </c>
      <c r="K21" t="s">
        <v>55</v>
      </c>
      <c r="L21">
        <v>17180342</v>
      </c>
      <c r="M21">
        <v>3024714</v>
      </c>
      <c r="N21" t="s">
        <v>55</v>
      </c>
      <c r="O21">
        <v>1</v>
      </c>
      <c r="P21" t="s">
        <v>135</v>
      </c>
      <c r="Q21" s="1">
        <v>44578</v>
      </c>
      <c r="R21" t="s">
        <v>167</v>
      </c>
      <c r="S21">
        <v>1</v>
      </c>
      <c r="T21">
        <v>0.1</v>
      </c>
      <c r="U21">
        <v>0.1</v>
      </c>
      <c r="V21">
        <v>1025</v>
      </c>
      <c r="W21" t="s">
        <v>60</v>
      </c>
      <c r="X21" t="s">
        <v>61</v>
      </c>
      <c r="Y21" t="s">
        <v>56</v>
      </c>
      <c r="Z21" t="s">
        <v>112</v>
      </c>
      <c r="AA21" t="s">
        <v>56</v>
      </c>
      <c r="AB21" t="s">
        <v>139</v>
      </c>
      <c r="AC21" s="2">
        <v>44575</v>
      </c>
      <c r="AD21" t="s">
        <v>56</v>
      </c>
      <c r="AE21" t="s">
        <v>56</v>
      </c>
      <c r="AF21" t="s">
        <v>56</v>
      </c>
      <c r="AG21" t="s">
        <v>56</v>
      </c>
      <c r="AH21" t="s">
        <v>56</v>
      </c>
      <c r="AI21" s="1">
        <v>44578.083877314813</v>
      </c>
      <c r="AJ21" t="s">
        <v>158</v>
      </c>
      <c r="AK21" t="s">
        <v>56</v>
      </c>
      <c r="AL21" t="s">
        <v>56</v>
      </c>
      <c r="AM21" t="s">
        <v>56</v>
      </c>
      <c r="AN21" t="s">
        <v>56</v>
      </c>
      <c r="AO21" t="s">
        <v>56</v>
      </c>
      <c r="AP21" t="s">
        <v>56</v>
      </c>
      <c r="AQ21" t="s">
        <v>56</v>
      </c>
      <c r="AR21">
        <v>0</v>
      </c>
      <c r="AS21" s="1">
        <v>44538</v>
      </c>
      <c r="AT21">
        <v>75</v>
      </c>
      <c r="AU21" t="s">
        <v>96</v>
      </c>
      <c r="AV21" t="s">
        <v>97</v>
      </c>
      <c r="AW21" t="s">
        <v>97</v>
      </c>
      <c r="AX21">
        <v>1</v>
      </c>
      <c r="AY21" t="s">
        <v>146</v>
      </c>
      <c r="AZ21" t="s">
        <v>147</v>
      </c>
      <c r="BA21">
        <v>1499371</v>
      </c>
      <c r="BB21">
        <v>3931</v>
      </c>
      <c r="BC21" t="s">
        <v>135</v>
      </c>
      <c r="BD21">
        <v>4320</v>
      </c>
      <c r="BE21" t="s">
        <v>112</v>
      </c>
      <c r="BF21">
        <v>1025</v>
      </c>
      <c r="BG21">
        <v>0.1</v>
      </c>
      <c r="BH21" t="s">
        <v>74</v>
      </c>
      <c r="BI21" t="s">
        <v>56</v>
      </c>
      <c r="BJ21">
        <v>75</v>
      </c>
      <c r="BK21" s="1">
        <v>45028.166516203702</v>
      </c>
      <c r="BL21" t="s">
        <v>59</v>
      </c>
    </row>
    <row r="22" spans="1:64" x14ac:dyDescent="0.35">
      <c r="A22">
        <v>33082</v>
      </c>
      <c r="B22">
        <v>5</v>
      </c>
      <c r="C22" t="s">
        <v>187</v>
      </c>
      <c r="D22" t="s">
        <v>62</v>
      </c>
      <c r="E22" s="1">
        <v>44508.349305555559</v>
      </c>
      <c r="F22" s="1" t="s">
        <v>171</v>
      </c>
      <c r="G22" t="s">
        <v>178</v>
      </c>
      <c r="H22" t="s">
        <v>110</v>
      </c>
      <c r="I22">
        <v>0.3</v>
      </c>
      <c r="J22" t="s">
        <v>60</v>
      </c>
      <c r="K22" t="s">
        <v>55</v>
      </c>
      <c r="L22">
        <v>17180345</v>
      </c>
      <c r="M22">
        <v>3024714</v>
      </c>
      <c r="N22" t="s">
        <v>55</v>
      </c>
      <c r="O22">
        <v>1</v>
      </c>
      <c r="P22" t="s">
        <v>135</v>
      </c>
      <c r="Q22" s="1">
        <v>44578</v>
      </c>
      <c r="R22" t="s">
        <v>167</v>
      </c>
      <c r="S22">
        <v>1</v>
      </c>
      <c r="T22">
        <v>0.3</v>
      </c>
      <c r="U22">
        <v>0.3</v>
      </c>
      <c r="V22">
        <v>1030</v>
      </c>
      <c r="W22" t="s">
        <v>60</v>
      </c>
      <c r="X22" t="s">
        <v>61</v>
      </c>
      <c r="Y22" t="s">
        <v>56</v>
      </c>
      <c r="Z22" t="s">
        <v>110</v>
      </c>
      <c r="AA22" t="s">
        <v>56</v>
      </c>
      <c r="AB22" t="s">
        <v>139</v>
      </c>
      <c r="AC22" s="2">
        <v>44575</v>
      </c>
      <c r="AD22" t="s">
        <v>56</v>
      </c>
      <c r="AE22" t="s">
        <v>56</v>
      </c>
      <c r="AF22" t="s">
        <v>56</v>
      </c>
      <c r="AG22" t="s">
        <v>56</v>
      </c>
      <c r="AH22" t="s">
        <v>56</v>
      </c>
      <c r="AI22" s="1">
        <v>44578.083877314813</v>
      </c>
      <c r="AJ22" t="s">
        <v>158</v>
      </c>
      <c r="AK22" t="s">
        <v>56</v>
      </c>
      <c r="AL22" t="s">
        <v>56</v>
      </c>
      <c r="AM22" t="s">
        <v>56</v>
      </c>
      <c r="AN22" t="s">
        <v>56</v>
      </c>
      <c r="AO22" t="s">
        <v>56</v>
      </c>
      <c r="AP22" t="s">
        <v>56</v>
      </c>
      <c r="AQ22" t="s">
        <v>56</v>
      </c>
      <c r="AR22">
        <v>0.1</v>
      </c>
      <c r="AS22" s="1">
        <v>44538</v>
      </c>
      <c r="AT22">
        <v>75</v>
      </c>
      <c r="AU22" t="s">
        <v>96</v>
      </c>
      <c r="AV22" t="s">
        <v>97</v>
      </c>
      <c r="AW22" t="s">
        <v>97</v>
      </c>
      <c r="AX22">
        <v>1</v>
      </c>
      <c r="AY22" t="s">
        <v>146</v>
      </c>
      <c r="AZ22" t="s">
        <v>147</v>
      </c>
      <c r="BA22">
        <v>1499371</v>
      </c>
      <c r="BB22">
        <v>3932</v>
      </c>
      <c r="BC22" t="s">
        <v>135</v>
      </c>
      <c r="BD22">
        <v>4320</v>
      </c>
      <c r="BE22" t="s">
        <v>110</v>
      </c>
      <c r="BF22">
        <v>1030</v>
      </c>
      <c r="BG22">
        <v>0.3</v>
      </c>
      <c r="BH22" t="s">
        <v>74</v>
      </c>
      <c r="BI22" t="s">
        <v>56</v>
      </c>
      <c r="BJ22">
        <v>75</v>
      </c>
      <c r="BK22" s="1">
        <v>45028.166516203702</v>
      </c>
      <c r="BL22" t="s">
        <v>59</v>
      </c>
    </row>
    <row r="23" spans="1:64" x14ac:dyDescent="0.35">
      <c r="A23">
        <v>33084</v>
      </c>
      <c r="B23">
        <v>5</v>
      </c>
      <c r="C23" t="s">
        <v>187</v>
      </c>
      <c r="D23" t="s">
        <v>62</v>
      </c>
      <c r="E23" s="1">
        <v>44508.349305555559</v>
      </c>
      <c r="F23" s="1" t="s">
        <v>171</v>
      </c>
      <c r="G23" t="s">
        <v>178</v>
      </c>
      <c r="H23" t="s">
        <v>108</v>
      </c>
      <c r="I23">
        <v>0.3</v>
      </c>
      <c r="J23" t="s">
        <v>140</v>
      </c>
      <c r="K23" t="s">
        <v>55</v>
      </c>
      <c r="L23">
        <v>17180348</v>
      </c>
      <c r="M23">
        <v>3024714</v>
      </c>
      <c r="N23" t="s">
        <v>55</v>
      </c>
      <c r="O23">
        <v>1</v>
      </c>
      <c r="P23" t="s">
        <v>135</v>
      </c>
      <c r="Q23" s="1">
        <v>44578</v>
      </c>
      <c r="R23" t="s">
        <v>167</v>
      </c>
      <c r="S23">
        <v>1</v>
      </c>
      <c r="T23">
        <v>0.3</v>
      </c>
      <c r="U23">
        <v>0.06</v>
      </c>
      <c r="V23">
        <v>1040</v>
      </c>
      <c r="W23" t="s">
        <v>140</v>
      </c>
      <c r="X23" t="s">
        <v>141</v>
      </c>
      <c r="Y23" t="s">
        <v>56</v>
      </c>
      <c r="Z23" t="s">
        <v>108</v>
      </c>
      <c r="AA23" t="s">
        <v>56</v>
      </c>
      <c r="AB23" t="s">
        <v>139</v>
      </c>
      <c r="AC23" s="2">
        <v>44575</v>
      </c>
      <c r="AD23" t="s">
        <v>56</v>
      </c>
      <c r="AE23" t="s">
        <v>56</v>
      </c>
      <c r="AF23" t="s">
        <v>56</v>
      </c>
      <c r="AG23" t="s">
        <v>56</v>
      </c>
      <c r="AH23" t="s">
        <v>56</v>
      </c>
      <c r="AI23" s="1">
        <v>44578.083877314813</v>
      </c>
      <c r="AJ23" t="s">
        <v>158</v>
      </c>
      <c r="AK23" t="s">
        <v>56</v>
      </c>
      <c r="AL23" t="s">
        <v>56</v>
      </c>
      <c r="AM23" t="s">
        <v>56</v>
      </c>
      <c r="AN23" t="s">
        <v>56</v>
      </c>
      <c r="AO23" t="s">
        <v>56</v>
      </c>
      <c r="AP23" t="s">
        <v>56</v>
      </c>
      <c r="AQ23" t="s">
        <v>56</v>
      </c>
      <c r="AR23">
        <v>0.3</v>
      </c>
      <c r="AS23" s="1">
        <v>44538</v>
      </c>
      <c r="AT23">
        <v>75</v>
      </c>
      <c r="AU23" t="s">
        <v>96</v>
      </c>
      <c r="AV23" t="s">
        <v>97</v>
      </c>
      <c r="AW23" t="s">
        <v>97</v>
      </c>
      <c r="AX23">
        <v>1</v>
      </c>
      <c r="AY23" t="s">
        <v>140</v>
      </c>
      <c r="AZ23" t="s">
        <v>141</v>
      </c>
      <c r="BA23">
        <v>1499371</v>
      </c>
      <c r="BB23">
        <v>3933</v>
      </c>
      <c r="BC23" t="s">
        <v>135</v>
      </c>
      <c r="BD23">
        <v>4320</v>
      </c>
      <c r="BE23" t="s">
        <v>108</v>
      </c>
      <c r="BF23">
        <v>1040</v>
      </c>
      <c r="BG23">
        <v>0.2</v>
      </c>
      <c r="BH23" t="s">
        <v>74</v>
      </c>
      <c r="BI23" t="s">
        <v>56</v>
      </c>
      <c r="BJ23">
        <v>75</v>
      </c>
      <c r="BK23" s="1">
        <v>45028.166516203702</v>
      </c>
      <c r="BL23" t="s">
        <v>59</v>
      </c>
    </row>
    <row r="24" spans="1:64" x14ac:dyDescent="0.35">
      <c r="A24">
        <v>33118</v>
      </c>
      <c r="B24">
        <v>5</v>
      </c>
      <c r="C24" t="s">
        <v>187</v>
      </c>
      <c r="D24" t="s">
        <v>62</v>
      </c>
      <c r="E24" s="1">
        <v>44508.349305555559</v>
      </c>
      <c r="F24" s="1" t="s">
        <v>171</v>
      </c>
      <c r="G24" t="s">
        <v>178</v>
      </c>
      <c r="H24" t="s">
        <v>117</v>
      </c>
      <c r="I24">
        <v>201</v>
      </c>
      <c r="J24" t="s">
        <v>56</v>
      </c>
      <c r="K24" t="s">
        <v>55</v>
      </c>
      <c r="L24">
        <v>17180407</v>
      </c>
      <c r="M24">
        <v>3024714</v>
      </c>
      <c r="N24" t="s">
        <v>55</v>
      </c>
      <c r="O24">
        <v>1</v>
      </c>
      <c r="P24" t="s">
        <v>135</v>
      </c>
      <c r="Q24" s="1">
        <v>44578</v>
      </c>
      <c r="R24" t="s">
        <v>167</v>
      </c>
      <c r="S24">
        <v>1</v>
      </c>
      <c r="T24">
        <v>201</v>
      </c>
      <c r="U24">
        <v>0.5</v>
      </c>
      <c r="V24" t="s">
        <v>116</v>
      </c>
      <c r="W24" t="s">
        <v>56</v>
      </c>
      <c r="X24" t="s">
        <v>56</v>
      </c>
      <c r="Y24" t="s">
        <v>56</v>
      </c>
      <c r="Z24" t="s">
        <v>117</v>
      </c>
      <c r="AA24" t="s">
        <v>56</v>
      </c>
      <c r="AB24" t="s">
        <v>139</v>
      </c>
      <c r="AC24" s="2">
        <v>44575</v>
      </c>
      <c r="AD24" t="s">
        <v>56</v>
      </c>
      <c r="AE24" t="s">
        <v>56</v>
      </c>
      <c r="AF24" t="s">
        <v>56</v>
      </c>
      <c r="AG24" t="s">
        <v>56</v>
      </c>
      <c r="AH24" t="s">
        <v>56</v>
      </c>
      <c r="AI24" s="1">
        <v>44578.083877314813</v>
      </c>
      <c r="AJ24" t="s">
        <v>158</v>
      </c>
      <c r="AK24" t="s">
        <v>56</v>
      </c>
      <c r="AL24" t="s">
        <v>56</v>
      </c>
      <c r="AM24" t="s">
        <v>56</v>
      </c>
      <c r="AN24" t="s">
        <v>56</v>
      </c>
      <c r="AO24" t="s">
        <v>56</v>
      </c>
      <c r="AP24" t="s">
        <v>56</v>
      </c>
      <c r="AQ24" t="s">
        <v>56</v>
      </c>
      <c r="AR24">
        <v>201</v>
      </c>
      <c r="AS24" s="1">
        <v>44574</v>
      </c>
      <c r="AT24">
        <v>154</v>
      </c>
      <c r="AU24" t="s">
        <v>148</v>
      </c>
      <c r="AV24" t="s">
        <v>149</v>
      </c>
      <c r="AW24" t="s">
        <v>150</v>
      </c>
      <c r="AX24">
        <v>1</v>
      </c>
      <c r="AY24" t="s">
        <v>56</v>
      </c>
      <c r="AZ24" t="s">
        <v>56</v>
      </c>
      <c r="BA24">
        <v>1499371</v>
      </c>
      <c r="BB24">
        <v>4239</v>
      </c>
      <c r="BC24" t="s">
        <v>135</v>
      </c>
      <c r="BD24">
        <v>4320</v>
      </c>
      <c r="BE24" t="s">
        <v>117</v>
      </c>
      <c r="BF24" t="s">
        <v>116</v>
      </c>
      <c r="BG24">
        <v>1</v>
      </c>
      <c r="BH24" t="s">
        <v>58</v>
      </c>
      <c r="BI24" t="s">
        <v>56</v>
      </c>
      <c r="BJ24">
        <v>154</v>
      </c>
      <c r="BK24" s="1">
        <v>45028.166516203702</v>
      </c>
      <c r="BL24" t="s">
        <v>59</v>
      </c>
    </row>
    <row r="25" spans="1:64" x14ac:dyDescent="0.35">
      <c r="A25">
        <v>33088</v>
      </c>
      <c r="B25">
        <v>5</v>
      </c>
      <c r="C25" t="s">
        <v>187</v>
      </c>
      <c r="D25" t="s">
        <v>62</v>
      </c>
      <c r="E25" s="1">
        <v>44508.349305555559</v>
      </c>
      <c r="F25" s="1" t="s">
        <v>171</v>
      </c>
      <c r="G25" t="s">
        <v>178</v>
      </c>
      <c r="H25" t="s">
        <v>106</v>
      </c>
      <c r="I25">
        <v>0.04</v>
      </c>
      <c r="J25" t="s">
        <v>60</v>
      </c>
      <c r="K25" t="s">
        <v>55</v>
      </c>
      <c r="L25">
        <v>17180354</v>
      </c>
      <c r="M25">
        <v>3024714</v>
      </c>
      <c r="N25" t="s">
        <v>55</v>
      </c>
      <c r="O25">
        <v>1</v>
      </c>
      <c r="P25" t="s">
        <v>135</v>
      </c>
      <c r="Q25" s="1">
        <v>44578</v>
      </c>
      <c r="R25" t="s">
        <v>167</v>
      </c>
      <c r="S25">
        <v>1</v>
      </c>
      <c r="T25">
        <v>0.04</v>
      </c>
      <c r="U25">
        <v>0.04</v>
      </c>
      <c r="V25">
        <v>1049</v>
      </c>
      <c r="W25" t="s">
        <v>60</v>
      </c>
      <c r="X25" t="s">
        <v>61</v>
      </c>
      <c r="Y25" t="s">
        <v>56</v>
      </c>
      <c r="Z25" t="s">
        <v>106</v>
      </c>
      <c r="AA25" t="s">
        <v>56</v>
      </c>
      <c r="AB25" t="s">
        <v>139</v>
      </c>
      <c r="AC25" s="2">
        <v>44575</v>
      </c>
      <c r="AD25" t="s">
        <v>56</v>
      </c>
      <c r="AE25" t="s">
        <v>56</v>
      </c>
      <c r="AF25" t="s">
        <v>56</v>
      </c>
      <c r="AG25" t="s">
        <v>56</v>
      </c>
      <c r="AH25" t="s">
        <v>56</v>
      </c>
      <c r="AI25" s="1">
        <v>44578.083877314813</v>
      </c>
      <c r="AJ25" t="s">
        <v>158</v>
      </c>
      <c r="AK25" t="s">
        <v>56</v>
      </c>
      <c r="AL25" t="s">
        <v>56</v>
      </c>
      <c r="AM25" t="s">
        <v>56</v>
      </c>
      <c r="AN25" t="s">
        <v>56</v>
      </c>
      <c r="AO25" t="s">
        <v>56</v>
      </c>
      <c r="AP25" t="s">
        <v>56</v>
      </c>
      <c r="AQ25" t="s">
        <v>56</v>
      </c>
      <c r="AR25">
        <v>0</v>
      </c>
      <c r="AS25" s="1">
        <v>44538</v>
      </c>
      <c r="AT25">
        <v>75</v>
      </c>
      <c r="AU25" t="s">
        <v>96</v>
      </c>
      <c r="AV25" t="s">
        <v>97</v>
      </c>
      <c r="AW25" t="s">
        <v>97</v>
      </c>
      <c r="AX25">
        <v>1</v>
      </c>
      <c r="AY25" t="s">
        <v>146</v>
      </c>
      <c r="AZ25" t="s">
        <v>147</v>
      </c>
      <c r="BA25">
        <v>1499371</v>
      </c>
      <c r="BB25">
        <v>3935</v>
      </c>
      <c r="BC25" t="s">
        <v>135</v>
      </c>
      <c r="BD25">
        <v>4320</v>
      </c>
      <c r="BE25" t="s">
        <v>106</v>
      </c>
      <c r="BF25">
        <v>1049</v>
      </c>
      <c r="BG25">
        <v>0.1</v>
      </c>
      <c r="BH25" t="s">
        <v>74</v>
      </c>
      <c r="BI25" t="s">
        <v>56</v>
      </c>
      <c r="BJ25">
        <v>75</v>
      </c>
      <c r="BK25" s="1">
        <v>45028.166516203702</v>
      </c>
      <c r="BL25" t="s">
        <v>59</v>
      </c>
    </row>
    <row r="26" spans="1:64" x14ac:dyDescent="0.35">
      <c r="A26">
        <v>33094</v>
      </c>
      <c r="B26">
        <v>5</v>
      </c>
      <c r="C26" t="s">
        <v>187</v>
      </c>
      <c r="D26" t="s">
        <v>62</v>
      </c>
      <c r="E26" s="1">
        <v>44508.349305555559</v>
      </c>
      <c r="F26" s="1" t="s">
        <v>171</v>
      </c>
      <c r="G26" t="s">
        <v>178</v>
      </c>
      <c r="H26" t="s">
        <v>103</v>
      </c>
      <c r="I26">
        <v>0.17</v>
      </c>
      <c r="J26" t="s">
        <v>140</v>
      </c>
      <c r="K26" t="s">
        <v>55</v>
      </c>
      <c r="L26">
        <v>17180363</v>
      </c>
      <c r="M26">
        <v>3024714</v>
      </c>
      <c r="N26" t="s">
        <v>55</v>
      </c>
      <c r="O26">
        <v>1</v>
      </c>
      <c r="P26" t="s">
        <v>135</v>
      </c>
      <c r="Q26" s="1">
        <v>44578</v>
      </c>
      <c r="R26" t="s">
        <v>167</v>
      </c>
      <c r="S26">
        <v>1</v>
      </c>
      <c r="T26">
        <v>0.17</v>
      </c>
      <c r="U26">
        <v>0.1</v>
      </c>
      <c r="V26">
        <v>1065</v>
      </c>
      <c r="W26" t="s">
        <v>140</v>
      </c>
      <c r="X26" t="s">
        <v>141</v>
      </c>
      <c r="Y26" t="s">
        <v>56</v>
      </c>
      <c r="Z26" t="s">
        <v>103</v>
      </c>
      <c r="AA26" t="s">
        <v>56</v>
      </c>
      <c r="AB26" t="s">
        <v>139</v>
      </c>
      <c r="AC26" s="2">
        <v>44575</v>
      </c>
      <c r="AD26" t="s">
        <v>56</v>
      </c>
      <c r="AE26" t="s">
        <v>56</v>
      </c>
      <c r="AF26" t="s">
        <v>56</v>
      </c>
      <c r="AG26" t="s">
        <v>56</v>
      </c>
      <c r="AH26" t="s">
        <v>56</v>
      </c>
      <c r="AI26" s="1">
        <v>44578.083877314813</v>
      </c>
      <c r="AJ26" t="s">
        <v>158</v>
      </c>
      <c r="AK26" t="s">
        <v>56</v>
      </c>
      <c r="AL26" t="s">
        <v>56</v>
      </c>
      <c r="AM26" t="s">
        <v>56</v>
      </c>
      <c r="AN26" t="s">
        <v>56</v>
      </c>
      <c r="AO26" t="s">
        <v>56</v>
      </c>
      <c r="AP26" t="s">
        <v>56</v>
      </c>
      <c r="AQ26" t="s">
        <v>56</v>
      </c>
      <c r="AR26">
        <v>0.17</v>
      </c>
      <c r="AS26" s="1">
        <v>44538</v>
      </c>
      <c r="AT26">
        <v>75</v>
      </c>
      <c r="AU26" t="s">
        <v>96</v>
      </c>
      <c r="AV26" t="s">
        <v>97</v>
      </c>
      <c r="AW26" t="s">
        <v>97</v>
      </c>
      <c r="AX26">
        <v>1</v>
      </c>
      <c r="AY26" t="s">
        <v>140</v>
      </c>
      <c r="AZ26" t="s">
        <v>141</v>
      </c>
      <c r="BA26">
        <v>1499371</v>
      </c>
      <c r="BB26">
        <v>3938</v>
      </c>
      <c r="BC26" t="s">
        <v>135</v>
      </c>
      <c r="BD26">
        <v>4320</v>
      </c>
      <c r="BE26" t="s">
        <v>103</v>
      </c>
      <c r="BF26">
        <v>1065</v>
      </c>
      <c r="BG26">
        <v>0.2</v>
      </c>
      <c r="BH26" t="s">
        <v>74</v>
      </c>
      <c r="BI26" t="s">
        <v>56</v>
      </c>
      <c r="BJ26">
        <v>75</v>
      </c>
      <c r="BK26" s="1">
        <v>45028.166516203702</v>
      </c>
      <c r="BL26" t="s">
        <v>59</v>
      </c>
    </row>
    <row r="27" spans="1:64" x14ac:dyDescent="0.35">
      <c r="A27">
        <v>33114</v>
      </c>
      <c r="B27">
        <v>5</v>
      </c>
      <c r="C27" t="s">
        <v>187</v>
      </c>
      <c r="D27" t="s">
        <v>62</v>
      </c>
      <c r="E27" s="1">
        <v>44508.349305555559</v>
      </c>
      <c r="F27" s="1" t="s">
        <v>171</v>
      </c>
      <c r="G27" t="s">
        <v>178</v>
      </c>
      <c r="H27" t="s">
        <v>119</v>
      </c>
      <c r="I27">
        <v>0.1</v>
      </c>
      <c r="J27" t="s">
        <v>140</v>
      </c>
      <c r="K27" t="s">
        <v>55</v>
      </c>
      <c r="L27">
        <v>17180402</v>
      </c>
      <c r="M27">
        <v>3024714</v>
      </c>
      <c r="N27" t="s">
        <v>55</v>
      </c>
      <c r="O27">
        <v>1</v>
      </c>
      <c r="P27" t="s">
        <v>135</v>
      </c>
      <c r="Q27" s="1">
        <v>44578</v>
      </c>
      <c r="R27" t="s">
        <v>167</v>
      </c>
      <c r="S27">
        <v>1</v>
      </c>
      <c r="T27">
        <v>0.1</v>
      </c>
      <c r="U27">
        <v>0.1</v>
      </c>
      <c r="V27">
        <v>1145</v>
      </c>
      <c r="W27" t="s">
        <v>140</v>
      </c>
      <c r="X27" t="s">
        <v>141</v>
      </c>
      <c r="Y27" t="s">
        <v>56</v>
      </c>
      <c r="Z27" t="s">
        <v>119</v>
      </c>
      <c r="AA27" t="s">
        <v>56</v>
      </c>
      <c r="AB27" t="s">
        <v>139</v>
      </c>
      <c r="AC27" s="2">
        <v>44575</v>
      </c>
      <c r="AD27" t="s">
        <v>56</v>
      </c>
      <c r="AE27" t="s">
        <v>56</v>
      </c>
      <c r="AF27" t="s">
        <v>56</v>
      </c>
      <c r="AG27" t="s">
        <v>56</v>
      </c>
      <c r="AH27" t="s">
        <v>56</v>
      </c>
      <c r="AI27" s="1">
        <v>44578.083877314813</v>
      </c>
      <c r="AJ27" t="s">
        <v>158</v>
      </c>
      <c r="AK27" t="s">
        <v>56</v>
      </c>
      <c r="AL27" t="s">
        <v>56</v>
      </c>
      <c r="AM27" t="s">
        <v>56</v>
      </c>
      <c r="AN27" t="s">
        <v>56</v>
      </c>
      <c r="AO27" t="s">
        <v>56</v>
      </c>
      <c r="AP27" t="s">
        <v>56</v>
      </c>
      <c r="AQ27" t="s">
        <v>56</v>
      </c>
      <c r="AR27">
        <v>0.1</v>
      </c>
      <c r="AS27" s="1">
        <v>44538</v>
      </c>
      <c r="AT27">
        <v>75</v>
      </c>
      <c r="AU27" t="s">
        <v>96</v>
      </c>
      <c r="AV27" t="s">
        <v>97</v>
      </c>
      <c r="AW27" t="s">
        <v>97</v>
      </c>
      <c r="AX27">
        <v>1</v>
      </c>
      <c r="AY27" t="s">
        <v>140</v>
      </c>
      <c r="AZ27" t="s">
        <v>141</v>
      </c>
      <c r="BA27">
        <v>1499371</v>
      </c>
      <c r="BB27">
        <v>4237</v>
      </c>
      <c r="BC27" t="s">
        <v>135</v>
      </c>
      <c r="BD27">
        <v>4320</v>
      </c>
      <c r="BE27" t="s">
        <v>119</v>
      </c>
      <c r="BF27">
        <v>1145</v>
      </c>
      <c r="BG27">
        <v>0.3</v>
      </c>
      <c r="BH27" t="s">
        <v>74</v>
      </c>
      <c r="BI27" t="s">
        <v>56</v>
      </c>
      <c r="BJ27">
        <v>75</v>
      </c>
      <c r="BK27" s="1">
        <v>45028.166516203702</v>
      </c>
      <c r="BL27" t="s">
        <v>59</v>
      </c>
    </row>
    <row r="28" spans="1:64" x14ac:dyDescent="0.35">
      <c r="A28">
        <v>33098</v>
      </c>
      <c r="B28">
        <v>5</v>
      </c>
      <c r="C28" t="s">
        <v>187</v>
      </c>
      <c r="D28" t="s">
        <v>62</v>
      </c>
      <c r="E28" s="1">
        <v>44508.349305555559</v>
      </c>
      <c r="F28" s="1" t="s">
        <v>171</v>
      </c>
      <c r="G28" t="s">
        <v>178</v>
      </c>
      <c r="H28" t="s">
        <v>100</v>
      </c>
      <c r="I28">
        <v>0.31</v>
      </c>
      <c r="J28" t="s">
        <v>140</v>
      </c>
      <c r="K28" t="s">
        <v>55</v>
      </c>
      <c r="L28">
        <v>17180369</v>
      </c>
      <c r="M28">
        <v>3024714</v>
      </c>
      <c r="N28" t="s">
        <v>55</v>
      </c>
      <c r="O28">
        <v>1</v>
      </c>
      <c r="P28" t="s">
        <v>135</v>
      </c>
      <c r="Q28" s="1">
        <v>44578</v>
      </c>
      <c r="R28" t="s">
        <v>167</v>
      </c>
      <c r="S28">
        <v>1</v>
      </c>
      <c r="T28">
        <v>0.31</v>
      </c>
      <c r="U28">
        <v>0.3</v>
      </c>
      <c r="V28">
        <v>1090</v>
      </c>
      <c r="W28" t="s">
        <v>140</v>
      </c>
      <c r="X28" t="s">
        <v>141</v>
      </c>
      <c r="Y28" t="s">
        <v>56</v>
      </c>
      <c r="Z28" t="s">
        <v>100</v>
      </c>
      <c r="AA28" t="s">
        <v>56</v>
      </c>
      <c r="AB28" t="s">
        <v>139</v>
      </c>
      <c r="AC28" s="2">
        <v>44575</v>
      </c>
      <c r="AD28" t="s">
        <v>56</v>
      </c>
      <c r="AE28" t="s">
        <v>56</v>
      </c>
      <c r="AF28" t="s">
        <v>56</v>
      </c>
      <c r="AG28" t="s">
        <v>56</v>
      </c>
      <c r="AH28" t="s">
        <v>56</v>
      </c>
      <c r="AI28" s="1">
        <v>44578.083877314813</v>
      </c>
      <c r="AJ28" t="s">
        <v>158</v>
      </c>
      <c r="AK28" t="s">
        <v>56</v>
      </c>
      <c r="AL28" t="s">
        <v>56</v>
      </c>
      <c r="AM28" t="s">
        <v>56</v>
      </c>
      <c r="AN28" t="s">
        <v>56</v>
      </c>
      <c r="AO28" t="s">
        <v>56</v>
      </c>
      <c r="AP28" t="s">
        <v>56</v>
      </c>
      <c r="AQ28" t="s">
        <v>56</v>
      </c>
      <c r="AR28">
        <v>0.31</v>
      </c>
      <c r="AS28" s="1">
        <v>44538</v>
      </c>
      <c r="AT28">
        <v>75</v>
      </c>
      <c r="AU28" t="s">
        <v>96</v>
      </c>
      <c r="AV28" t="s">
        <v>97</v>
      </c>
      <c r="AW28" t="s">
        <v>97</v>
      </c>
      <c r="AX28">
        <v>1</v>
      </c>
      <c r="AY28" t="s">
        <v>140</v>
      </c>
      <c r="AZ28" t="s">
        <v>141</v>
      </c>
      <c r="BA28">
        <v>1499371</v>
      </c>
      <c r="BB28">
        <v>3940</v>
      </c>
      <c r="BC28" t="s">
        <v>135</v>
      </c>
      <c r="BD28">
        <v>4320</v>
      </c>
      <c r="BE28" t="s">
        <v>100</v>
      </c>
      <c r="BF28">
        <v>1090</v>
      </c>
      <c r="BG28">
        <v>0.3</v>
      </c>
      <c r="BH28" t="s">
        <v>74</v>
      </c>
      <c r="BI28" t="s">
        <v>56</v>
      </c>
      <c r="BJ28">
        <v>75</v>
      </c>
      <c r="BK28" s="1">
        <v>45028.166516203702</v>
      </c>
      <c r="BL28" t="s">
        <v>59</v>
      </c>
    </row>
    <row r="29" spans="1:64" x14ac:dyDescent="0.35">
      <c r="A29">
        <v>33876</v>
      </c>
      <c r="B29">
        <v>5</v>
      </c>
      <c r="C29" t="s">
        <v>187</v>
      </c>
      <c r="D29" t="s">
        <v>62</v>
      </c>
      <c r="E29" s="1">
        <v>44876.375</v>
      </c>
      <c r="F29" s="1" t="s">
        <v>171</v>
      </c>
      <c r="G29" t="s">
        <v>178</v>
      </c>
      <c r="H29" t="s">
        <v>98</v>
      </c>
      <c r="I29">
        <v>0.25</v>
      </c>
      <c r="J29" t="s">
        <v>140</v>
      </c>
      <c r="K29" t="s">
        <v>55</v>
      </c>
      <c r="L29">
        <v>17300279</v>
      </c>
      <c r="M29">
        <v>3078054</v>
      </c>
      <c r="N29" t="s">
        <v>55</v>
      </c>
      <c r="O29">
        <v>1</v>
      </c>
      <c r="P29" t="s">
        <v>135</v>
      </c>
      <c r="Q29" s="1">
        <v>44952</v>
      </c>
      <c r="R29" t="s">
        <v>169</v>
      </c>
      <c r="S29">
        <v>1</v>
      </c>
      <c r="T29">
        <v>0.25</v>
      </c>
      <c r="U29">
        <v>0.2</v>
      </c>
      <c r="V29">
        <v>1000</v>
      </c>
      <c r="W29" t="s">
        <v>140</v>
      </c>
      <c r="X29" t="s">
        <v>141</v>
      </c>
      <c r="Y29" t="s">
        <v>56</v>
      </c>
      <c r="Z29" t="s">
        <v>98</v>
      </c>
      <c r="AA29" t="s">
        <v>56</v>
      </c>
      <c r="AB29" t="s">
        <v>139</v>
      </c>
      <c r="AC29" s="2">
        <v>44951</v>
      </c>
      <c r="AD29" t="s">
        <v>56</v>
      </c>
      <c r="AE29" t="s">
        <v>56</v>
      </c>
      <c r="AF29" t="s">
        <v>56</v>
      </c>
      <c r="AG29" t="s">
        <v>56</v>
      </c>
      <c r="AH29" t="s">
        <v>56</v>
      </c>
      <c r="AI29" s="1">
        <v>44952.083819444444</v>
      </c>
      <c r="AJ29" t="s">
        <v>158</v>
      </c>
      <c r="AK29" t="s">
        <v>56</v>
      </c>
      <c r="AL29" t="s">
        <v>56</v>
      </c>
      <c r="AM29" t="s">
        <v>56</v>
      </c>
      <c r="AN29" t="s">
        <v>56</v>
      </c>
      <c r="AO29" t="s">
        <v>56</v>
      </c>
      <c r="AP29" t="s">
        <v>56</v>
      </c>
      <c r="AQ29" t="s">
        <v>56</v>
      </c>
      <c r="AR29">
        <v>0.25</v>
      </c>
      <c r="AS29" s="1">
        <v>44939</v>
      </c>
      <c r="AT29">
        <v>75</v>
      </c>
      <c r="AU29" t="s">
        <v>96</v>
      </c>
      <c r="AV29" t="s">
        <v>97</v>
      </c>
      <c r="AW29" t="s">
        <v>97</v>
      </c>
      <c r="AX29">
        <v>1</v>
      </c>
      <c r="AY29" t="s">
        <v>140</v>
      </c>
      <c r="AZ29" t="s">
        <v>141</v>
      </c>
      <c r="BA29">
        <v>1551431</v>
      </c>
      <c r="BB29">
        <v>3928</v>
      </c>
      <c r="BC29" t="s">
        <v>135</v>
      </c>
      <c r="BD29">
        <v>4320</v>
      </c>
      <c r="BE29" t="s">
        <v>98</v>
      </c>
      <c r="BF29">
        <v>1000</v>
      </c>
      <c r="BG29">
        <v>0.2</v>
      </c>
      <c r="BH29" t="s">
        <v>74</v>
      </c>
      <c r="BI29" t="s">
        <v>56</v>
      </c>
      <c r="BJ29">
        <v>75</v>
      </c>
      <c r="BK29" s="1">
        <v>45028.166516203702</v>
      </c>
      <c r="BL29" t="s">
        <v>59</v>
      </c>
    </row>
    <row r="30" spans="1:64" x14ac:dyDescent="0.35">
      <c r="A30">
        <v>33882</v>
      </c>
      <c r="B30">
        <v>5</v>
      </c>
      <c r="C30" t="s">
        <v>187</v>
      </c>
      <c r="D30" t="s">
        <v>62</v>
      </c>
      <c r="E30" s="1">
        <v>44876.375</v>
      </c>
      <c r="F30" s="1" t="s">
        <v>171</v>
      </c>
      <c r="G30" t="s">
        <v>178</v>
      </c>
      <c r="H30" t="s">
        <v>112</v>
      </c>
      <c r="I30">
        <v>0.1</v>
      </c>
      <c r="J30" t="s">
        <v>60</v>
      </c>
      <c r="K30" t="s">
        <v>55</v>
      </c>
      <c r="L30">
        <v>17300285</v>
      </c>
      <c r="M30">
        <v>3078054</v>
      </c>
      <c r="N30" t="s">
        <v>55</v>
      </c>
      <c r="O30">
        <v>1</v>
      </c>
      <c r="P30" t="s">
        <v>135</v>
      </c>
      <c r="Q30" s="1">
        <v>44952</v>
      </c>
      <c r="R30" t="s">
        <v>169</v>
      </c>
      <c r="S30">
        <v>1</v>
      </c>
      <c r="T30">
        <v>0.1</v>
      </c>
      <c r="U30">
        <v>0.1</v>
      </c>
      <c r="V30">
        <v>1025</v>
      </c>
      <c r="W30" t="s">
        <v>60</v>
      </c>
      <c r="X30" t="s">
        <v>61</v>
      </c>
      <c r="Y30" t="s">
        <v>56</v>
      </c>
      <c r="Z30" t="s">
        <v>112</v>
      </c>
      <c r="AA30" t="s">
        <v>56</v>
      </c>
      <c r="AB30" t="s">
        <v>139</v>
      </c>
      <c r="AC30" s="2">
        <v>44951</v>
      </c>
      <c r="AD30" t="s">
        <v>56</v>
      </c>
      <c r="AE30" t="s">
        <v>56</v>
      </c>
      <c r="AF30" t="s">
        <v>56</v>
      </c>
      <c r="AG30" t="s">
        <v>56</v>
      </c>
      <c r="AH30" t="s">
        <v>56</v>
      </c>
      <c r="AI30" s="1">
        <v>44952.083819444444</v>
      </c>
      <c r="AJ30" t="s">
        <v>158</v>
      </c>
      <c r="AK30" t="s">
        <v>56</v>
      </c>
      <c r="AL30" t="s">
        <v>56</v>
      </c>
      <c r="AM30" t="s">
        <v>56</v>
      </c>
      <c r="AN30" t="s">
        <v>56</v>
      </c>
      <c r="AO30" t="s">
        <v>56</v>
      </c>
      <c r="AP30" t="s">
        <v>56</v>
      </c>
      <c r="AQ30" t="s">
        <v>56</v>
      </c>
      <c r="AR30">
        <v>0.03</v>
      </c>
      <c r="AS30" s="1">
        <v>44939</v>
      </c>
      <c r="AT30">
        <v>75</v>
      </c>
      <c r="AU30" t="s">
        <v>96</v>
      </c>
      <c r="AV30" t="s">
        <v>97</v>
      </c>
      <c r="AW30" t="s">
        <v>97</v>
      </c>
      <c r="AX30">
        <v>1</v>
      </c>
      <c r="AY30" t="s">
        <v>146</v>
      </c>
      <c r="AZ30" t="s">
        <v>147</v>
      </c>
      <c r="BA30">
        <v>1551431</v>
      </c>
      <c r="BB30">
        <v>3931</v>
      </c>
      <c r="BC30" t="s">
        <v>135</v>
      </c>
      <c r="BD30">
        <v>4320</v>
      </c>
      <c r="BE30" t="s">
        <v>112</v>
      </c>
      <c r="BF30">
        <v>1025</v>
      </c>
      <c r="BG30">
        <v>0.1</v>
      </c>
      <c r="BH30" t="s">
        <v>74</v>
      </c>
      <c r="BI30" t="s">
        <v>56</v>
      </c>
      <c r="BJ30">
        <v>75</v>
      </c>
      <c r="BK30" s="1">
        <v>45028.166516203702</v>
      </c>
      <c r="BL30" t="s">
        <v>59</v>
      </c>
    </row>
    <row r="31" spans="1:64" x14ac:dyDescent="0.35">
      <c r="A31">
        <v>33884</v>
      </c>
      <c r="B31">
        <v>5</v>
      </c>
      <c r="C31" t="s">
        <v>187</v>
      </c>
      <c r="D31" t="s">
        <v>62</v>
      </c>
      <c r="E31" s="1">
        <v>44876.375</v>
      </c>
      <c r="F31" s="1" t="s">
        <v>171</v>
      </c>
      <c r="G31" t="s">
        <v>178</v>
      </c>
      <c r="H31" t="s">
        <v>110</v>
      </c>
      <c r="I31">
        <v>0.41</v>
      </c>
      <c r="J31" t="s">
        <v>140</v>
      </c>
      <c r="K31" t="s">
        <v>55</v>
      </c>
      <c r="L31">
        <v>17300287</v>
      </c>
      <c r="M31">
        <v>3078054</v>
      </c>
      <c r="N31" t="s">
        <v>55</v>
      </c>
      <c r="O31">
        <v>1</v>
      </c>
      <c r="P31" t="s">
        <v>135</v>
      </c>
      <c r="Q31" s="1">
        <v>44952</v>
      </c>
      <c r="R31" t="s">
        <v>169</v>
      </c>
      <c r="S31">
        <v>1</v>
      </c>
      <c r="T31">
        <v>0.41</v>
      </c>
      <c r="U31">
        <v>0.3</v>
      </c>
      <c r="V31">
        <v>1030</v>
      </c>
      <c r="W31" t="s">
        <v>140</v>
      </c>
      <c r="X31" t="s">
        <v>141</v>
      </c>
      <c r="Y31" t="s">
        <v>56</v>
      </c>
      <c r="Z31" t="s">
        <v>110</v>
      </c>
      <c r="AA31" t="s">
        <v>56</v>
      </c>
      <c r="AB31" t="s">
        <v>139</v>
      </c>
      <c r="AC31" s="2">
        <v>44951</v>
      </c>
      <c r="AD31" t="s">
        <v>56</v>
      </c>
      <c r="AE31" t="s">
        <v>56</v>
      </c>
      <c r="AF31" t="s">
        <v>56</v>
      </c>
      <c r="AG31" t="s">
        <v>56</v>
      </c>
      <c r="AH31" t="s">
        <v>56</v>
      </c>
      <c r="AI31" s="1">
        <v>44952.083819444444</v>
      </c>
      <c r="AJ31" t="s">
        <v>158</v>
      </c>
      <c r="AK31" t="s">
        <v>56</v>
      </c>
      <c r="AL31" t="s">
        <v>56</v>
      </c>
      <c r="AM31" t="s">
        <v>56</v>
      </c>
      <c r="AN31" t="s">
        <v>56</v>
      </c>
      <c r="AO31" t="s">
        <v>56</v>
      </c>
      <c r="AP31" t="s">
        <v>56</v>
      </c>
      <c r="AQ31" t="s">
        <v>56</v>
      </c>
      <c r="AR31">
        <v>0.41</v>
      </c>
      <c r="AS31" s="1">
        <v>44939</v>
      </c>
      <c r="AT31">
        <v>75</v>
      </c>
      <c r="AU31" t="s">
        <v>96</v>
      </c>
      <c r="AV31" t="s">
        <v>97</v>
      </c>
      <c r="AW31" t="s">
        <v>97</v>
      </c>
      <c r="AX31">
        <v>1</v>
      </c>
      <c r="AY31" t="s">
        <v>140</v>
      </c>
      <c r="AZ31" t="s">
        <v>141</v>
      </c>
      <c r="BA31">
        <v>1551431</v>
      </c>
      <c r="BB31">
        <v>3932</v>
      </c>
      <c r="BC31" t="s">
        <v>135</v>
      </c>
      <c r="BD31">
        <v>4320</v>
      </c>
      <c r="BE31" t="s">
        <v>110</v>
      </c>
      <c r="BF31">
        <v>1030</v>
      </c>
      <c r="BG31">
        <v>0.3</v>
      </c>
      <c r="BH31" t="s">
        <v>74</v>
      </c>
      <c r="BI31" t="s">
        <v>56</v>
      </c>
      <c r="BJ31">
        <v>75</v>
      </c>
      <c r="BK31" s="1">
        <v>45028.166516203702</v>
      </c>
      <c r="BL31" t="s">
        <v>59</v>
      </c>
    </row>
    <row r="32" spans="1:64" x14ac:dyDescent="0.35">
      <c r="A32">
        <v>33886</v>
      </c>
      <c r="B32">
        <v>5</v>
      </c>
      <c r="C32" t="s">
        <v>187</v>
      </c>
      <c r="D32" t="s">
        <v>62</v>
      </c>
      <c r="E32" s="1">
        <v>44876.375</v>
      </c>
      <c r="F32" s="1" t="s">
        <v>171</v>
      </c>
      <c r="G32" t="s">
        <v>178</v>
      </c>
      <c r="H32" t="s">
        <v>108</v>
      </c>
      <c r="I32">
        <v>1.17</v>
      </c>
      <c r="J32" t="s">
        <v>56</v>
      </c>
      <c r="K32" t="s">
        <v>55</v>
      </c>
      <c r="L32">
        <v>17300289</v>
      </c>
      <c r="M32">
        <v>3078054</v>
      </c>
      <c r="N32" t="s">
        <v>55</v>
      </c>
      <c r="O32">
        <v>1</v>
      </c>
      <c r="P32" t="s">
        <v>135</v>
      </c>
      <c r="Q32" s="1">
        <v>44952</v>
      </c>
      <c r="R32" t="s">
        <v>169</v>
      </c>
      <c r="S32">
        <v>1</v>
      </c>
      <c r="T32">
        <v>1.17</v>
      </c>
      <c r="U32">
        <v>0.06</v>
      </c>
      <c r="V32">
        <v>1040</v>
      </c>
      <c r="W32" t="s">
        <v>56</v>
      </c>
      <c r="X32" t="s">
        <v>56</v>
      </c>
      <c r="Y32" t="s">
        <v>56</v>
      </c>
      <c r="Z32" t="s">
        <v>108</v>
      </c>
      <c r="AA32" t="s">
        <v>56</v>
      </c>
      <c r="AB32" t="s">
        <v>139</v>
      </c>
      <c r="AC32" s="2">
        <v>44951</v>
      </c>
      <c r="AD32" t="s">
        <v>56</v>
      </c>
      <c r="AE32" t="s">
        <v>56</v>
      </c>
      <c r="AF32" t="s">
        <v>56</v>
      </c>
      <c r="AG32" t="s">
        <v>56</v>
      </c>
      <c r="AH32" t="s">
        <v>56</v>
      </c>
      <c r="AI32" s="1">
        <v>44952.083819444444</v>
      </c>
      <c r="AJ32" t="s">
        <v>158</v>
      </c>
      <c r="AK32" t="s">
        <v>56</v>
      </c>
      <c r="AL32" t="s">
        <v>56</v>
      </c>
      <c r="AM32" t="s">
        <v>56</v>
      </c>
      <c r="AN32" t="s">
        <v>56</v>
      </c>
      <c r="AO32" t="s">
        <v>56</v>
      </c>
      <c r="AP32" t="s">
        <v>56</v>
      </c>
      <c r="AQ32" t="s">
        <v>56</v>
      </c>
      <c r="AR32">
        <v>1.17</v>
      </c>
      <c r="AS32" s="1">
        <v>44939</v>
      </c>
      <c r="AT32">
        <v>75</v>
      </c>
      <c r="AU32" t="s">
        <v>96</v>
      </c>
      <c r="AV32" t="s">
        <v>97</v>
      </c>
      <c r="AW32" t="s">
        <v>97</v>
      </c>
      <c r="AX32">
        <v>1</v>
      </c>
      <c r="AY32" t="s">
        <v>56</v>
      </c>
      <c r="AZ32" t="s">
        <v>56</v>
      </c>
      <c r="BA32">
        <v>1551431</v>
      </c>
      <c r="BB32">
        <v>3933</v>
      </c>
      <c r="BC32" t="s">
        <v>135</v>
      </c>
      <c r="BD32">
        <v>4320</v>
      </c>
      <c r="BE32" t="s">
        <v>108</v>
      </c>
      <c r="BF32">
        <v>1040</v>
      </c>
      <c r="BG32">
        <v>0.2</v>
      </c>
      <c r="BH32" t="s">
        <v>74</v>
      </c>
      <c r="BI32" t="s">
        <v>56</v>
      </c>
      <c r="BJ32">
        <v>75</v>
      </c>
      <c r="BK32" s="1">
        <v>45028.166516203702</v>
      </c>
      <c r="BL32" t="s">
        <v>59</v>
      </c>
    </row>
    <row r="33" spans="1:64" x14ac:dyDescent="0.35">
      <c r="A33">
        <v>33910</v>
      </c>
      <c r="B33">
        <v>5</v>
      </c>
      <c r="C33" t="s">
        <v>187</v>
      </c>
      <c r="D33" t="s">
        <v>62</v>
      </c>
      <c r="E33" s="1">
        <v>44876.375</v>
      </c>
      <c r="F33" s="1" t="s">
        <v>171</v>
      </c>
      <c r="G33" t="s">
        <v>178</v>
      </c>
      <c r="H33" t="s">
        <v>117</v>
      </c>
      <c r="I33">
        <v>104</v>
      </c>
      <c r="J33" t="s">
        <v>56</v>
      </c>
      <c r="K33" t="s">
        <v>55</v>
      </c>
      <c r="L33">
        <v>17300313</v>
      </c>
      <c r="M33">
        <v>3078054</v>
      </c>
      <c r="N33" t="s">
        <v>55</v>
      </c>
      <c r="O33">
        <v>1</v>
      </c>
      <c r="P33" t="s">
        <v>135</v>
      </c>
      <c r="Q33" s="1">
        <v>44952</v>
      </c>
      <c r="R33" t="s">
        <v>169</v>
      </c>
      <c r="S33">
        <v>1</v>
      </c>
      <c r="T33">
        <v>104</v>
      </c>
      <c r="U33">
        <v>0.5</v>
      </c>
      <c r="V33" t="s">
        <v>116</v>
      </c>
      <c r="W33" t="s">
        <v>56</v>
      </c>
      <c r="X33" t="s">
        <v>56</v>
      </c>
      <c r="Y33" t="s">
        <v>56</v>
      </c>
      <c r="Z33" t="s">
        <v>117</v>
      </c>
      <c r="AA33" t="s">
        <v>56</v>
      </c>
      <c r="AB33" t="s">
        <v>139</v>
      </c>
      <c r="AC33" s="2">
        <v>44951</v>
      </c>
      <c r="AD33" t="s">
        <v>56</v>
      </c>
      <c r="AE33" t="s">
        <v>56</v>
      </c>
      <c r="AF33" t="s">
        <v>56</v>
      </c>
      <c r="AG33" t="s">
        <v>56</v>
      </c>
      <c r="AH33" t="s">
        <v>56</v>
      </c>
      <c r="AI33" s="1">
        <v>44952.083819444444</v>
      </c>
      <c r="AJ33" t="s">
        <v>158</v>
      </c>
      <c r="AK33" t="s">
        <v>56</v>
      </c>
      <c r="AL33" t="s">
        <v>56</v>
      </c>
      <c r="AM33" t="s">
        <v>56</v>
      </c>
      <c r="AN33" t="s">
        <v>56</v>
      </c>
      <c r="AO33" t="s">
        <v>56</v>
      </c>
      <c r="AP33" t="s">
        <v>56</v>
      </c>
      <c r="AQ33" t="s">
        <v>56</v>
      </c>
      <c r="AR33">
        <v>104</v>
      </c>
      <c r="AS33" s="1">
        <v>44950</v>
      </c>
      <c r="AT33">
        <v>154</v>
      </c>
      <c r="AU33" t="s">
        <v>148</v>
      </c>
      <c r="AV33" t="s">
        <v>149</v>
      </c>
      <c r="AW33" t="s">
        <v>150</v>
      </c>
      <c r="AX33">
        <v>1</v>
      </c>
      <c r="AY33" t="s">
        <v>56</v>
      </c>
      <c r="AZ33" t="s">
        <v>56</v>
      </c>
      <c r="BA33">
        <v>1551431</v>
      </c>
      <c r="BB33">
        <v>4239</v>
      </c>
      <c r="BC33" t="s">
        <v>135</v>
      </c>
      <c r="BD33">
        <v>4320</v>
      </c>
      <c r="BE33" t="s">
        <v>117</v>
      </c>
      <c r="BF33" t="s">
        <v>116</v>
      </c>
      <c r="BG33">
        <v>1</v>
      </c>
      <c r="BH33" t="s">
        <v>58</v>
      </c>
      <c r="BI33" t="s">
        <v>56</v>
      </c>
      <c r="BJ33">
        <v>154</v>
      </c>
      <c r="BK33" s="1">
        <v>45028.166516203702</v>
      </c>
      <c r="BL33" t="s">
        <v>59</v>
      </c>
    </row>
    <row r="34" spans="1:64" x14ac:dyDescent="0.35">
      <c r="A34">
        <v>33890</v>
      </c>
      <c r="B34">
        <v>5</v>
      </c>
      <c r="C34" t="s">
        <v>187</v>
      </c>
      <c r="D34" t="s">
        <v>62</v>
      </c>
      <c r="E34" s="1">
        <v>44876.375</v>
      </c>
      <c r="F34" s="1" t="s">
        <v>171</v>
      </c>
      <c r="G34" t="s">
        <v>178</v>
      </c>
      <c r="H34" t="s">
        <v>106</v>
      </c>
      <c r="I34">
        <v>7.0000000000000007E-2</v>
      </c>
      <c r="J34" t="s">
        <v>140</v>
      </c>
      <c r="K34" t="s">
        <v>55</v>
      </c>
      <c r="L34">
        <v>17300293</v>
      </c>
      <c r="M34">
        <v>3078054</v>
      </c>
      <c r="N34" t="s">
        <v>55</v>
      </c>
      <c r="O34">
        <v>1</v>
      </c>
      <c r="P34" t="s">
        <v>135</v>
      </c>
      <c r="Q34" s="1">
        <v>44952</v>
      </c>
      <c r="R34" t="s">
        <v>169</v>
      </c>
      <c r="S34">
        <v>1</v>
      </c>
      <c r="T34">
        <v>7.0000000000000007E-2</v>
      </c>
      <c r="U34">
        <v>0.04</v>
      </c>
      <c r="V34">
        <v>1049</v>
      </c>
      <c r="W34" t="s">
        <v>140</v>
      </c>
      <c r="X34" t="s">
        <v>141</v>
      </c>
      <c r="Y34" t="s">
        <v>56</v>
      </c>
      <c r="Z34" t="s">
        <v>106</v>
      </c>
      <c r="AA34" t="s">
        <v>56</v>
      </c>
      <c r="AB34" t="s">
        <v>139</v>
      </c>
      <c r="AC34" s="2">
        <v>44951</v>
      </c>
      <c r="AD34" t="s">
        <v>56</v>
      </c>
      <c r="AE34" t="s">
        <v>56</v>
      </c>
      <c r="AF34" t="s">
        <v>56</v>
      </c>
      <c r="AG34" t="s">
        <v>56</v>
      </c>
      <c r="AH34" t="s">
        <v>56</v>
      </c>
      <c r="AI34" s="1">
        <v>44952.083819444444</v>
      </c>
      <c r="AJ34" t="s">
        <v>158</v>
      </c>
      <c r="AK34" t="s">
        <v>56</v>
      </c>
      <c r="AL34" t="s">
        <v>56</v>
      </c>
      <c r="AM34" t="s">
        <v>56</v>
      </c>
      <c r="AN34" t="s">
        <v>56</v>
      </c>
      <c r="AO34" t="s">
        <v>56</v>
      </c>
      <c r="AP34" t="s">
        <v>56</v>
      </c>
      <c r="AQ34" t="s">
        <v>56</v>
      </c>
      <c r="AR34">
        <v>7.0000000000000007E-2</v>
      </c>
      <c r="AS34" s="1">
        <v>44939</v>
      </c>
      <c r="AT34">
        <v>75</v>
      </c>
      <c r="AU34" t="s">
        <v>96</v>
      </c>
      <c r="AV34" t="s">
        <v>97</v>
      </c>
      <c r="AW34" t="s">
        <v>97</v>
      </c>
      <c r="AX34">
        <v>1</v>
      </c>
      <c r="AY34" t="s">
        <v>140</v>
      </c>
      <c r="AZ34" t="s">
        <v>141</v>
      </c>
      <c r="BA34">
        <v>1551431</v>
      </c>
      <c r="BB34">
        <v>3935</v>
      </c>
      <c r="BC34" t="s">
        <v>135</v>
      </c>
      <c r="BD34">
        <v>4320</v>
      </c>
      <c r="BE34" t="s">
        <v>106</v>
      </c>
      <c r="BF34">
        <v>1049</v>
      </c>
      <c r="BG34">
        <v>0.1</v>
      </c>
      <c r="BH34" t="s">
        <v>74</v>
      </c>
      <c r="BI34" t="s">
        <v>56</v>
      </c>
      <c r="BJ34">
        <v>75</v>
      </c>
      <c r="BK34" s="1">
        <v>45028.166516203702</v>
      </c>
      <c r="BL34" t="s">
        <v>59</v>
      </c>
    </row>
    <row r="35" spans="1:64" x14ac:dyDescent="0.35">
      <c r="A35">
        <v>33896</v>
      </c>
      <c r="B35">
        <v>5</v>
      </c>
      <c r="C35" t="s">
        <v>187</v>
      </c>
      <c r="D35" t="s">
        <v>62</v>
      </c>
      <c r="E35" s="1">
        <v>44876.375</v>
      </c>
      <c r="F35" s="1" t="s">
        <v>171</v>
      </c>
      <c r="G35" t="s">
        <v>178</v>
      </c>
      <c r="H35" t="s">
        <v>103</v>
      </c>
      <c r="I35">
        <v>0.22</v>
      </c>
      <c r="J35" t="s">
        <v>140</v>
      </c>
      <c r="K35" t="s">
        <v>55</v>
      </c>
      <c r="L35">
        <v>17300299</v>
      </c>
      <c r="M35">
        <v>3078054</v>
      </c>
      <c r="N35" t="s">
        <v>55</v>
      </c>
      <c r="O35">
        <v>1</v>
      </c>
      <c r="P35" t="s">
        <v>135</v>
      </c>
      <c r="Q35" s="1">
        <v>44952</v>
      </c>
      <c r="R35" t="s">
        <v>169</v>
      </c>
      <c r="S35">
        <v>1</v>
      </c>
      <c r="T35">
        <v>0.22</v>
      </c>
      <c r="U35">
        <v>0.1</v>
      </c>
      <c r="V35">
        <v>1065</v>
      </c>
      <c r="W35" t="s">
        <v>140</v>
      </c>
      <c r="X35" t="s">
        <v>141</v>
      </c>
      <c r="Y35" t="s">
        <v>56</v>
      </c>
      <c r="Z35" t="s">
        <v>103</v>
      </c>
      <c r="AA35" t="s">
        <v>56</v>
      </c>
      <c r="AB35" t="s">
        <v>139</v>
      </c>
      <c r="AC35" s="2">
        <v>44951</v>
      </c>
      <c r="AD35" t="s">
        <v>56</v>
      </c>
      <c r="AE35" t="s">
        <v>56</v>
      </c>
      <c r="AF35" t="s">
        <v>56</v>
      </c>
      <c r="AG35" t="s">
        <v>56</v>
      </c>
      <c r="AH35" t="s">
        <v>56</v>
      </c>
      <c r="AI35" s="1">
        <v>44952.083819444444</v>
      </c>
      <c r="AJ35" t="s">
        <v>158</v>
      </c>
      <c r="AK35" t="s">
        <v>56</v>
      </c>
      <c r="AL35" t="s">
        <v>56</v>
      </c>
      <c r="AM35" t="s">
        <v>56</v>
      </c>
      <c r="AN35" t="s">
        <v>56</v>
      </c>
      <c r="AO35" t="s">
        <v>56</v>
      </c>
      <c r="AP35" t="s">
        <v>56</v>
      </c>
      <c r="AQ35" t="s">
        <v>56</v>
      </c>
      <c r="AR35">
        <v>0.22</v>
      </c>
      <c r="AS35" s="1">
        <v>44939</v>
      </c>
      <c r="AT35">
        <v>75</v>
      </c>
      <c r="AU35" t="s">
        <v>96</v>
      </c>
      <c r="AV35" t="s">
        <v>97</v>
      </c>
      <c r="AW35" t="s">
        <v>97</v>
      </c>
      <c r="AX35">
        <v>1</v>
      </c>
      <c r="AY35" t="s">
        <v>140</v>
      </c>
      <c r="AZ35" t="s">
        <v>141</v>
      </c>
      <c r="BA35">
        <v>1551431</v>
      </c>
      <c r="BB35">
        <v>3938</v>
      </c>
      <c r="BC35" t="s">
        <v>135</v>
      </c>
      <c r="BD35">
        <v>4320</v>
      </c>
      <c r="BE35" t="s">
        <v>103</v>
      </c>
      <c r="BF35">
        <v>1065</v>
      </c>
      <c r="BG35">
        <v>0.2</v>
      </c>
      <c r="BH35" t="s">
        <v>74</v>
      </c>
      <c r="BI35" t="s">
        <v>56</v>
      </c>
      <c r="BJ35">
        <v>75</v>
      </c>
      <c r="BK35" s="1">
        <v>45028.166516203702</v>
      </c>
      <c r="BL35" t="s">
        <v>59</v>
      </c>
    </row>
    <row r="36" spans="1:64" x14ac:dyDescent="0.35">
      <c r="A36">
        <v>33906</v>
      </c>
      <c r="B36">
        <v>5</v>
      </c>
      <c r="C36" t="s">
        <v>187</v>
      </c>
      <c r="D36" t="s">
        <v>62</v>
      </c>
      <c r="E36" s="1">
        <v>44876.375</v>
      </c>
      <c r="F36" s="1" t="s">
        <v>171</v>
      </c>
      <c r="G36" t="s">
        <v>178</v>
      </c>
      <c r="H36" t="s">
        <v>119</v>
      </c>
      <c r="I36">
        <v>0.2</v>
      </c>
      <c r="J36" t="s">
        <v>140</v>
      </c>
      <c r="K36" t="s">
        <v>55</v>
      </c>
      <c r="L36">
        <v>17300309</v>
      </c>
      <c r="M36">
        <v>3078054</v>
      </c>
      <c r="N36" t="s">
        <v>55</v>
      </c>
      <c r="O36">
        <v>1</v>
      </c>
      <c r="P36" t="s">
        <v>135</v>
      </c>
      <c r="Q36" s="1">
        <v>44952</v>
      </c>
      <c r="R36" t="s">
        <v>169</v>
      </c>
      <c r="S36">
        <v>1</v>
      </c>
      <c r="T36">
        <v>0.2</v>
      </c>
      <c r="U36">
        <v>0.1</v>
      </c>
      <c r="V36">
        <v>1145</v>
      </c>
      <c r="W36" t="s">
        <v>140</v>
      </c>
      <c r="X36" t="s">
        <v>141</v>
      </c>
      <c r="Y36" t="s">
        <v>56</v>
      </c>
      <c r="Z36" t="s">
        <v>119</v>
      </c>
      <c r="AA36" t="s">
        <v>56</v>
      </c>
      <c r="AB36" t="s">
        <v>139</v>
      </c>
      <c r="AC36" s="2">
        <v>44951</v>
      </c>
      <c r="AD36" t="s">
        <v>56</v>
      </c>
      <c r="AE36" t="s">
        <v>56</v>
      </c>
      <c r="AF36" t="s">
        <v>56</v>
      </c>
      <c r="AG36" t="s">
        <v>56</v>
      </c>
      <c r="AH36" t="s">
        <v>56</v>
      </c>
      <c r="AI36" s="1">
        <v>44952.083819444444</v>
      </c>
      <c r="AJ36" t="s">
        <v>158</v>
      </c>
      <c r="AK36" t="s">
        <v>56</v>
      </c>
      <c r="AL36" t="s">
        <v>56</v>
      </c>
      <c r="AM36" t="s">
        <v>56</v>
      </c>
      <c r="AN36" t="s">
        <v>56</v>
      </c>
      <c r="AO36" t="s">
        <v>56</v>
      </c>
      <c r="AP36" t="s">
        <v>56</v>
      </c>
      <c r="AQ36" t="s">
        <v>56</v>
      </c>
      <c r="AR36">
        <v>0.2</v>
      </c>
      <c r="AS36" s="1">
        <v>44939</v>
      </c>
      <c r="AT36">
        <v>75</v>
      </c>
      <c r="AU36" t="s">
        <v>96</v>
      </c>
      <c r="AV36" t="s">
        <v>97</v>
      </c>
      <c r="AW36" t="s">
        <v>97</v>
      </c>
      <c r="AX36">
        <v>1</v>
      </c>
      <c r="AY36" t="s">
        <v>140</v>
      </c>
      <c r="AZ36" t="s">
        <v>141</v>
      </c>
      <c r="BA36">
        <v>1551431</v>
      </c>
      <c r="BB36">
        <v>4237</v>
      </c>
      <c r="BC36" t="s">
        <v>135</v>
      </c>
      <c r="BD36">
        <v>4320</v>
      </c>
      <c r="BE36" t="s">
        <v>119</v>
      </c>
      <c r="BF36">
        <v>1145</v>
      </c>
      <c r="BG36">
        <v>0.3</v>
      </c>
      <c r="BH36" t="s">
        <v>74</v>
      </c>
      <c r="BI36" t="s">
        <v>56</v>
      </c>
      <c r="BJ36">
        <v>75</v>
      </c>
      <c r="BK36" s="1">
        <v>45028.166516203702</v>
      </c>
      <c r="BL36" t="s">
        <v>59</v>
      </c>
    </row>
    <row r="37" spans="1:64" x14ac:dyDescent="0.35">
      <c r="A37">
        <v>33900</v>
      </c>
      <c r="B37">
        <v>5</v>
      </c>
      <c r="C37" t="s">
        <v>187</v>
      </c>
      <c r="D37" t="s">
        <v>62</v>
      </c>
      <c r="E37" s="1">
        <v>44876.375</v>
      </c>
      <c r="F37" s="1" t="s">
        <v>171</v>
      </c>
      <c r="G37" t="s">
        <v>178</v>
      </c>
      <c r="H37" t="s">
        <v>100</v>
      </c>
      <c r="I37">
        <v>0.99</v>
      </c>
      <c r="J37" t="s">
        <v>140</v>
      </c>
      <c r="K37" t="s">
        <v>55</v>
      </c>
      <c r="L37">
        <v>17300303</v>
      </c>
      <c r="M37">
        <v>3078054</v>
      </c>
      <c r="N37" t="s">
        <v>55</v>
      </c>
      <c r="O37">
        <v>1</v>
      </c>
      <c r="P37" t="s">
        <v>135</v>
      </c>
      <c r="Q37" s="1">
        <v>44952</v>
      </c>
      <c r="R37" t="s">
        <v>169</v>
      </c>
      <c r="S37">
        <v>1</v>
      </c>
      <c r="T37">
        <v>0.99</v>
      </c>
      <c r="U37">
        <v>0.3</v>
      </c>
      <c r="V37">
        <v>1090</v>
      </c>
      <c r="W37" t="s">
        <v>140</v>
      </c>
      <c r="X37" t="s">
        <v>141</v>
      </c>
      <c r="Y37" t="s">
        <v>56</v>
      </c>
      <c r="Z37" t="s">
        <v>100</v>
      </c>
      <c r="AA37" t="s">
        <v>56</v>
      </c>
      <c r="AB37" t="s">
        <v>139</v>
      </c>
      <c r="AC37" s="2">
        <v>44951</v>
      </c>
      <c r="AD37" t="s">
        <v>56</v>
      </c>
      <c r="AE37" t="s">
        <v>56</v>
      </c>
      <c r="AF37" t="s">
        <v>56</v>
      </c>
      <c r="AG37" t="s">
        <v>56</v>
      </c>
      <c r="AH37" t="s">
        <v>56</v>
      </c>
      <c r="AI37" s="1">
        <v>44952.083819444444</v>
      </c>
      <c r="AJ37" t="s">
        <v>158</v>
      </c>
      <c r="AK37" t="s">
        <v>56</v>
      </c>
      <c r="AL37" t="s">
        <v>56</v>
      </c>
      <c r="AM37" t="s">
        <v>56</v>
      </c>
      <c r="AN37" t="s">
        <v>56</v>
      </c>
      <c r="AO37" t="s">
        <v>56</v>
      </c>
      <c r="AP37" t="s">
        <v>56</v>
      </c>
      <c r="AQ37" t="s">
        <v>56</v>
      </c>
      <c r="AR37">
        <v>0.99</v>
      </c>
      <c r="AS37" s="1">
        <v>44939</v>
      </c>
      <c r="AT37">
        <v>75</v>
      </c>
      <c r="AU37" t="s">
        <v>96</v>
      </c>
      <c r="AV37" t="s">
        <v>97</v>
      </c>
      <c r="AW37" t="s">
        <v>97</v>
      </c>
      <c r="AX37">
        <v>1</v>
      </c>
      <c r="AY37" t="s">
        <v>140</v>
      </c>
      <c r="AZ37" t="s">
        <v>141</v>
      </c>
      <c r="BA37">
        <v>1551431</v>
      </c>
      <c r="BB37">
        <v>3940</v>
      </c>
      <c r="BC37" t="s">
        <v>135</v>
      </c>
      <c r="BD37">
        <v>4320</v>
      </c>
      <c r="BE37" t="s">
        <v>100</v>
      </c>
      <c r="BF37">
        <v>1090</v>
      </c>
      <c r="BG37">
        <v>0.3</v>
      </c>
      <c r="BH37" t="s">
        <v>74</v>
      </c>
      <c r="BI37" t="s">
        <v>56</v>
      </c>
      <c r="BJ37">
        <v>75</v>
      </c>
      <c r="BK37" s="1">
        <v>45028.166516203702</v>
      </c>
      <c r="BL37" t="s">
        <v>59</v>
      </c>
    </row>
    <row r="38" spans="1:64" x14ac:dyDescent="0.35">
      <c r="A38">
        <v>31915</v>
      </c>
      <c r="B38">
        <v>6</v>
      </c>
      <c r="C38" t="s">
        <v>186</v>
      </c>
      <c r="D38" t="s">
        <v>127</v>
      </c>
      <c r="E38" s="1">
        <v>44342.458333333336</v>
      </c>
      <c r="F38" s="1" t="s">
        <v>171</v>
      </c>
      <c r="G38" t="s">
        <v>178</v>
      </c>
      <c r="H38" t="s">
        <v>98</v>
      </c>
      <c r="I38">
        <v>0.37</v>
      </c>
      <c r="J38" t="s">
        <v>140</v>
      </c>
      <c r="K38" t="s">
        <v>55</v>
      </c>
      <c r="L38">
        <v>17125345</v>
      </c>
      <c r="M38">
        <v>2998955</v>
      </c>
      <c r="N38" t="s">
        <v>55</v>
      </c>
      <c r="O38">
        <v>1</v>
      </c>
      <c r="P38" t="s">
        <v>135</v>
      </c>
      <c r="Q38" s="1">
        <v>44418</v>
      </c>
      <c r="R38" t="s">
        <v>163</v>
      </c>
      <c r="S38">
        <v>1</v>
      </c>
      <c r="T38">
        <v>0.37</v>
      </c>
      <c r="U38">
        <v>0.2</v>
      </c>
      <c r="V38">
        <v>1000</v>
      </c>
      <c r="W38" t="s">
        <v>140</v>
      </c>
      <c r="X38" t="s">
        <v>141</v>
      </c>
      <c r="Y38" t="s">
        <v>56</v>
      </c>
      <c r="Z38" t="s">
        <v>98</v>
      </c>
      <c r="AA38" t="s">
        <v>56</v>
      </c>
      <c r="AB38" t="s">
        <v>139</v>
      </c>
      <c r="AC38" s="2">
        <v>44417</v>
      </c>
      <c r="AD38" t="s">
        <v>56</v>
      </c>
      <c r="AE38" t="s">
        <v>56</v>
      </c>
      <c r="AF38" t="s">
        <v>56</v>
      </c>
      <c r="AG38" t="s">
        <v>56</v>
      </c>
      <c r="AH38" t="s">
        <v>56</v>
      </c>
      <c r="AI38" s="1">
        <v>44418.084398148145</v>
      </c>
      <c r="AJ38" t="s">
        <v>158</v>
      </c>
      <c r="AK38" t="s">
        <v>56</v>
      </c>
      <c r="AL38" t="s">
        <v>56</v>
      </c>
      <c r="AM38" t="s">
        <v>56</v>
      </c>
      <c r="AN38" t="s">
        <v>56</v>
      </c>
      <c r="AO38" t="s">
        <v>56</v>
      </c>
      <c r="AP38" t="s">
        <v>56</v>
      </c>
      <c r="AQ38" t="s">
        <v>56</v>
      </c>
      <c r="AR38">
        <v>0.37</v>
      </c>
      <c r="AS38" s="1">
        <v>44411</v>
      </c>
      <c r="AT38">
        <v>75</v>
      </c>
      <c r="AU38" t="s">
        <v>96</v>
      </c>
      <c r="AV38" t="s">
        <v>97</v>
      </c>
      <c r="AW38" t="s">
        <v>97</v>
      </c>
      <c r="AX38">
        <v>1</v>
      </c>
      <c r="AY38" t="s">
        <v>140</v>
      </c>
      <c r="AZ38" t="s">
        <v>141</v>
      </c>
      <c r="BA38">
        <v>1476510</v>
      </c>
      <c r="BB38">
        <v>3928</v>
      </c>
      <c r="BC38" t="s">
        <v>135</v>
      </c>
      <c r="BD38">
        <v>4320</v>
      </c>
      <c r="BE38" t="s">
        <v>98</v>
      </c>
      <c r="BF38">
        <v>1000</v>
      </c>
      <c r="BG38">
        <v>0.2</v>
      </c>
      <c r="BH38" t="s">
        <v>74</v>
      </c>
      <c r="BI38" t="s">
        <v>56</v>
      </c>
      <c r="BJ38">
        <v>75</v>
      </c>
      <c r="BK38" s="1">
        <v>45028.166516203702</v>
      </c>
      <c r="BL38" t="s">
        <v>59</v>
      </c>
    </row>
    <row r="39" spans="1:64" x14ac:dyDescent="0.35">
      <c r="A39">
        <v>31916</v>
      </c>
      <c r="B39">
        <v>6</v>
      </c>
      <c r="C39" t="s">
        <v>186</v>
      </c>
      <c r="D39" t="s">
        <v>127</v>
      </c>
      <c r="E39" s="1">
        <v>44342.458333333336</v>
      </c>
      <c r="F39" s="1" t="s">
        <v>171</v>
      </c>
      <c r="G39" t="s">
        <v>178</v>
      </c>
      <c r="H39" t="s">
        <v>112</v>
      </c>
      <c r="I39">
        <v>0.1</v>
      </c>
      <c r="J39" t="s">
        <v>60</v>
      </c>
      <c r="K39" t="s">
        <v>55</v>
      </c>
      <c r="L39">
        <v>17125346</v>
      </c>
      <c r="M39">
        <v>2998955</v>
      </c>
      <c r="N39" t="s">
        <v>55</v>
      </c>
      <c r="O39">
        <v>1</v>
      </c>
      <c r="P39" t="s">
        <v>135</v>
      </c>
      <c r="Q39" s="1">
        <v>44418</v>
      </c>
      <c r="R39" t="s">
        <v>163</v>
      </c>
      <c r="S39">
        <v>1</v>
      </c>
      <c r="T39">
        <v>0.1</v>
      </c>
      <c r="U39">
        <v>0.1</v>
      </c>
      <c r="V39">
        <v>1025</v>
      </c>
      <c r="W39" t="s">
        <v>60</v>
      </c>
      <c r="X39" t="s">
        <v>61</v>
      </c>
      <c r="Y39" t="s">
        <v>56</v>
      </c>
      <c r="Z39" t="s">
        <v>112</v>
      </c>
      <c r="AA39" t="s">
        <v>56</v>
      </c>
      <c r="AB39" t="s">
        <v>139</v>
      </c>
      <c r="AC39" s="2">
        <v>44417</v>
      </c>
      <c r="AD39" t="s">
        <v>56</v>
      </c>
      <c r="AE39" t="s">
        <v>56</v>
      </c>
      <c r="AF39" t="s">
        <v>56</v>
      </c>
      <c r="AG39" t="s">
        <v>56</v>
      </c>
      <c r="AH39" t="s">
        <v>56</v>
      </c>
      <c r="AI39" s="1">
        <v>44418.084398148145</v>
      </c>
      <c r="AJ39" t="s">
        <v>158</v>
      </c>
      <c r="AK39" t="s">
        <v>56</v>
      </c>
      <c r="AL39" t="s">
        <v>56</v>
      </c>
      <c r="AM39" t="s">
        <v>56</v>
      </c>
      <c r="AN39" t="s">
        <v>56</v>
      </c>
      <c r="AO39" t="s">
        <v>56</v>
      </c>
      <c r="AP39" t="s">
        <v>56</v>
      </c>
      <c r="AQ39" t="s">
        <v>56</v>
      </c>
      <c r="AR39">
        <v>0.01</v>
      </c>
      <c r="AS39" s="1">
        <v>44411</v>
      </c>
      <c r="AT39">
        <v>75</v>
      </c>
      <c r="AU39" t="s">
        <v>96</v>
      </c>
      <c r="AV39" t="s">
        <v>97</v>
      </c>
      <c r="AW39" t="s">
        <v>97</v>
      </c>
      <c r="AX39">
        <v>1</v>
      </c>
      <c r="AY39" t="s">
        <v>146</v>
      </c>
      <c r="AZ39" t="s">
        <v>147</v>
      </c>
      <c r="BA39">
        <v>1476510</v>
      </c>
      <c r="BB39">
        <v>3931</v>
      </c>
      <c r="BC39" t="s">
        <v>135</v>
      </c>
      <c r="BD39">
        <v>4320</v>
      </c>
      <c r="BE39" t="s">
        <v>112</v>
      </c>
      <c r="BF39">
        <v>1025</v>
      </c>
      <c r="BG39">
        <v>0.1</v>
      </c>
      <c r="BH39" t="s">
        <v>74</v>
      </c>
      <c r="BI39" t="s">
        <v>56</v>
      </c>
      <c r="BJ39">
        <v>75</v>
      </c>
      <c r="BK39" s="1">
        <v>45028.166516203702</v>
      </c>
      <c r="BL39" t="s">
        <v>59</v>
      </c>
    </row>
    <row r="40" spans="1:64" x14ac:dyDescent="0.35">
      <c r="A40">
        <v>31917</v>
      </c>
      <c r="B40">
        <v>6</v>
      </c>
      <c r="C40" t="s">
        <v>186</v>
      </c>
      <c r="D40" t="s">
        <v>127</v>
      </c>
      <c r="E40" s="1">
        <v>44342.458333333336</v>
      </c>
      <c r="F40" s="1" t="s">
        <v>171</v>
      </c>
      <c r="G40" t="s">
        <v>178</v>
      </c>
      <c r="H40" t="s">
        <v>110</v>
      </c>
      <c r="I40">
        <v>0.3</v>
      </c>
      <c r="J40" t="s">
        <v>60</v>
      </c>
      <c r="K40" t="s">
        <v>55</v>
      </c>
      <c r="L40">
        <v>17125347</v>
      </c>
      <c r="M40">
        <v>2998955</v>
      </c>
      <c r="N40" t="s">
        <v>55</v>
      </c>
      <c r="O40">
        <v>1</v>
      </c>
      <c r="P40" t="s">
        <v>135</v>
      </c>
      <c r="Q40" s="1">
        <v>44418</v>
      </c>
      <c r="R40" t="s">
        <v>163</v>
      </c>
      <c r="S40">
        <v>1</v>
      </c>
      <c r="T40">
        <v>0.3</v>
      </c>
      <c r="U40">
        <v>0.3</v>
      </c>
      <c r="V40">
        <v>1030</v>
      </c>
      <c r="W40" t="s">
        <v>60</v>
      </c>
      <c r="X40" t="s">
        <v>61</v>
      </c>
      <c r="Y40" t="s">
        <v>56</v>
      </c>
      <c r="Z40" t="s">
        <v>110</v>
      </c>
      <c r="AA40" t="s">
        <v>56</v>
      </c>
      <c r="AB40" t="s">
        <v>139</v>
      </c>
      <c r="AC40" s="2">
        <v>44417</v>
      </c>
      <c r="AD40" t="s">
        <v>56</v>
      </c>
      <c r="AE40" t="s">
        <v>56</v>
      </c>
      <c r="AF40" t="s">
        <v>56</v>
      </c>
      <c r="AG40" t="s">
        <v>56</v>
      </c>
      <c r="AH40" t="s">
        <v>56</v>
      </c>
      <c r="AI40" s="1">
        <v>44418.084398148145</v>
      </c>
      <c r="AJ40" t="s">
        <v>158</v>
      </c>
      <c r="AK40" t="s">
        <v>56</v>
      </c>
      <c r="AL40" t="s">
        <v>56</v>
      </c>
      <c r="AM40" t="s">
        <v>56</v>
      </c>
      <c r="AN40" t="s">
        <v>56</v>
      </c>
      <c r="AO40" t="s">
        <v>56</v>
      </c>
      <c r="AP40" t="s">
        <v>56</v>
      </c>
      <c r="AQ40" t="s">
        <v>56</v>
      </c>
      <c r="AR40">
        <v>0.12</v>
      </c>
      <c r="AS40" s="1">
        <v>44411</v>
      </c>
      <c r="AT40">
        <v>75</v>
      </c>
      <c r="AU40" t="s">
        <v>96</v>
      </c>
      <c r="AV40" t="s">
        <v>97</v>
      </c>
      <c r="AW40" t="s">
        <v>97</v>
      </c>
      <c r="AX40">
        <v>1</v>
      </c>
      <c r="AY40" t="s">
        <v>146</v>
      </c>
      <c r="AZ40" t="s">
        <v>147</v>
      </c>
      <c r="BA40">
        <v>1476510</v>
      </c>
      <c r="BB40">
        <v>3932</v>
      </c>
      <c r="BC40" t="s">
        <v>135</v>
      </c>
      <c r="BD40">
        <v>4320</v>
      </c>
      <c r="BE40" t="s">
        <v>110</v>
      </c>
      <c r="BF40">
        <v>1030</v>
      </c>
      <c r="BG40">
        <v>0.3</v>
      </c>
      <c r="BH40" t="s">
        <v>74</v>
      </c>
      <c r="BI40" t="s">
        <v>56</v>
      </c>
      <c r="BJ40">
        <v>75</v>
      </c>
      <c r="BK40" s="1">
        <v>45028.166516203702</v>
      </c>
      <c r="BL40" t="s">
        <v>59</v>
      </c>
    </row>
    <row r="41" spans="1:64" x14ac:dyDescent="0.35">
      <c r="A41">
        <v>31918</v>
      </c>
      <c r="B41">
        <v>6</v>
      </c>
      <c r="C41" t="s">
        <v>186</v>
      </c>
      <c r="D41" t="s">
        <v>127</v>
      </c>
      <c r="E41" s="1">
        <v>44342.458333333336</v>
      </c>
      <c r="F41" s="1" t="s">
        <v>171</v>
      </c>
      <c r="G41" t="s">
        <v>178</v>
      </c>
      <c r="H41" t="s">
        <v>108</v>
      </c>
      <c r="I41">
        <v>1.08</v>
      </c>
      <c r="J41" t="s">
        <v>56</v>
      </c>
      <c r="K41" t="s">
        <v>55</v>
      </c>
      <c r="L41">
        <v>17125348</v>
      </c>
      <c r="M41">
        <v>2998955</v>
      </c>
      <c r="N41" t="s">
        <v>55</v>
      </c>
      <c r="O41">
        <v>1</v>
      </c>
      <c r="P41" t="s">
        <v>135</v>
      </c>
      <c r="Q41" s="1">
        <v>44418</v>
      </c>
      <c r="R41" t="s">
        <v>163</v>
      </c>
      <c r="S41">
        <v>1</v>
      </c>
      <c r="T41">
        <v>1.08</v>
      </c>
      <c r="U41">
        <v>0.06</v>
      </c>
      <c r="V41">
        <v>1040</v>
      </c>
      <c r="W41" t="s">
        <v>56</v>
      </c>
      <c r="X41" t="s">
        <v>56</v>
      </c>
      <c r="Y41" t="s">
        <v>56</v>
      </c>
      <c r="Z41" t="s">
        <v>108</v>
      </c>
      <c r="AA41" t="s">
        <v>56</v>
      </c>
      <c r="AB41" t="s">
        <v>139</v>
      </c>
      <c r="AC41" s="2">
        <v>44417</v>
      </c>
      <c r="AD41" t="s">
        <v>56</v>
      </c>
      <c r="AE41" t="s">
        <v>56</v>
      </c>
      <c r="AF41" t="s">
        <v>56</v>
      </c>
      <c r="AG41" t="s">
        <v>56</v>
      </c>
      <c r="AH41" t="s">
        <v>56</v>
      </c>
      <c r="AI41" s="1">
        <v>44418.084398148145</v>
      </c>
      <c r="AJ41" t="s">
        <v>158</v>
      </c>
      <c r="AK41" t="s">
        <v>56</v>
      </c>
      <c r="AL41" t="s">
        <v>56</v>
      </c>
      <c r="AM41" t="s">
        <v>56</v>
      </c>
      <c r="AN41" t="s">
        <v>56</v>
      </c>
      <c r="AO41" t="s">
        <v>56</v>
      </c>
      <c r="AP41" t="s">
        <v>56</v>
      </c>
      <c r="AQ41" t="s">
        <v>56</v>
      </c>
      <c r="AR41">
        <v>1.08</v>
      </c>
      <c r="AS41" s="1">
        <v>44411</v>
      </c>
      <c r="AT41">
        <v>75</v>
      </c>
      <c r="AU41" t="s">
        <v>96</v>
      </c>
      <c r="AV41" t="s">
        <v>97</v>
      </c>
      <c r="AW41" t="s">
        <v>97</v>
      </c>
      <c r="AX41">
        <v>1</v>
      </c>
      <c r="AY41" t="s">
        <v>56</v>
      </c>
      <c r="AZ41" t="s">
        <v>56</v>
      </c>
      <c r="BA41">
        <v>1476510</v>
      </c>
      <c r="BB41">
        <v>3933</v>
      </c>
      <c r="BC41" t="s">
        <v>135</v>
      </c>
      <c r="BD41">
        <v>4320</v>
      </c>
      <c r="BE41" t="s">
        <v>108</v>
      </c>
      <c r="BF41">
        <v>1040</v>
      </c>
      <c r="BG41">
        <v>0.2</v>
      </c>
      <c r="BH41" t="s">
        <v>74</v>
      </c>
      <c r="BI41" t="s">
        <v>56</v>
      </c>
      <c r="BJ41">
        <v>75</v>
      </c>
      <c r="BK41" s="1">
        <v>45028.166516203702</v>
      </c>
      <c r="BL41" t="s">
        <v>59</v>
      </c>
    </row>
    <row r="42" spans="1:64" x14ac:dyDescent="0.35">
      <c r="A42">
        <v>31907</v>
      </c>
      <c r="B42">
        <v>6</v>
      </c>
      <c r="C42" t="s">
        <v>186</v>
      </c>
      <c r="D42" t="s">
        <v>127</v>
      </c>
      <c r="E42" s="1">
        <v>44342.458333333336</v>
      </c>
      <c r="F42" s="1" t="s">
        <v>171</v>
      </c>
      <c r="G42" t="s">
        <v>178</v>
      </c>
      <c r="H42" t="s">
        <v>117</v>
      </c>
      <c r="I42">
        <v>201</v>
      </c>
      <c r="J42" t="s">
        <v>56</v>
      </c>
      <c r="K42" t="s">
        <v>55</v>
      </c>
      <c r="L42">
        <v>17125337</v>
      </c>
      <c r="M42">
        <v>2998955</v>
      </c>
      <c r="N42" t="s">
        <v>55</v>
      </c>
      <c r="O42">
        <v>1</v>
      </c>
      <c r="P42" t="s">
        <v>135</v>
      </c>
      <c r="Q42" s="1">
        <v>44418</v>
      </c>
      <c r="R42" t="s">
        <v>163</v>
      </c>
      <c r="S42">
        <v>1</v>
      </c>
      <c r="T42">
        <v>201</v>
      </c>
      <c r="U42">
        <v>0.5</v>
      </c>
      <c r="V42" t="s">
        <v>116</v>
      </c>
      <c r="W42" t="s">
        <v>56</v>
      </c>
      <c r="X42" t="s">
        <v>56</v>
      </c>
      <c r="Y42" t="s">
        <v>56</v>
      </c>
      <c r="Z42" t="s">
        <v>117</v>
      </c>
      <c r="AA42" t="s">
        <v>56</v>
      </c>
      <c r="AB42" t="s">
        <v>139</v>
      </c>
      <c r="AC42" s="2">
        <v>44417</v>
      </c>
      <c r="AD42" t="s">
        <v>56</v>
      </c>
      <c r="AE42" t="s">
        <v>56</v>
      </c>
      <c r="AF42" t="s">
        <v>56</v>
      </c>
      <c r="AG42" t="s">
        <v>56</v>
      </c>
      <c r="AH42" t="s">
        <v>56</v>
      </c>
      <c r="AI42" s="1">
        <v>44418.084398148145</v>
      </c>
      <c r="AJ42" t="s">
        <v>158</v>
      </c>
      <c r="AK42" t="s">
        <v>56</v>
      </c>
      <c r="AL42" t="s">
        <v>56</v>
      </c>
      <c r="AM42" t="s">
        <v>56</v>
      </c>
      <c r="AN42" t="s">
        <v>56</v>
      </c>
      <c r="AO42" t="s">
        <v>56</v>
      </c>
      <c r="AP42" t="s">
        <v>56</v>
      </c>
      <c r="AQ42" t="s">
        <v>56</v>
      </c>
      <c r="AR42">
        <v>201</v>
      </c>
      <c r="AS42" s="1">
        <v>44412</v>
      </c>
      <c r="AT42">
        <v>154</v>
      </c>
      <c r="AU42" t="s">
        <v>148</v>
      </c>
      <c r="AV42" t="s">
        <v>149</v>
      </c>
      <c r="AW42" t="s">
        <v>150</v>
      </c>
      <c r="AX42">
        <v>1</v>
      </c>
      <c r="AY42" t="s">
        <v>56</v>
      </c>
      <c r="AZ42" t="s">
        <v>56</v>
      </c>
      <c r="BA42">
        <v>1476510</v>
      </c>
      <c r="BB42">
        <v>4239</v>
      </c>
      <c r="BC42" t="s">
        <v>135</v>
      </c>
      <c r="BD42">
        <v>4320</v>
      </c>
      <c r="BE42" t="s">
        <v>117</v>
      </c>
      <c r="BF42" t="s">
        <v>116</v>
      </c>
      <c r="BG42">
        <v>1</v>
      </c>
      <c r="BH42" t="s">
        <v>58</v>
      </c>
      <c r="BI42" t="s">
        <v>56</v>
      </c>
      <c r="BJ42">
        <v>154</v>
      </c>
      <c r="BK42" s="1">
        <v>45028.166516203702</v>
      </c>
      <c r="BL42" t="s">
        <v>59</v>
      </c>
    </row>
    <row r="43" spans="1:64" x14ac:dyDescent="0.35">
      <c r="A43">
        <v>31919</v>
      </c>
      <c r="B43">
        <v>6</v>
      </c>
      <c r="C43" t="s">
        <v>186</v>
      </c>
      <c r="D43" t="s">
        <v>127</v>
      </c>
      <c r="E43" s="1">
        <v>44342.458333333336</v>
      </c>
      <c r="F43" s="1" t="s">
        <v>171</v>
      </c>
      <c r="G43" t="s">
        <v>178</v>
      </c>
      <c r="H43" t="s">
        <v>106</v>
      </c>
      <c r="I43">
        <v>7.0000000000000007E-2</v>
      </c>
      <c r="J43" t="s">
        <v>140</v>
      </c>
      <c r="K43" t="s">
        <v>55</v>
      </c>
      <c r="L43">
        <v>17125349</v>
      </c>
      <c r="M43">
        <v>2998955</v>
      </c>
      <c r="N43" t="s">
        <v>55</v>
      </c>
      <c r="O43">
        <v>1</v>
      </c>
      <c r="P43" t="s">
        <v>135</v>
      </c>
      <c r="Q43" s="1">
        <v>44418</v>
      </c>
      <c r="R43" t="s">
        <v>163</v>
      </c>
      <c r="S43">
        <v>1</v>
      </c>
      <c r="T43">
        <v>7.0000000000000007E-2</v>
      </c>
      <c r="U43">
        <v>0.04</v>
      </c>
      <c r="V43">
        <v>1049</v>
      </c>
      <c r="W43" t="s">
        <v>140</v>
      </c>
      <c r="X43" t="s">
        <v>141</v>
      </c>
      <c r="Y43" t="s">
        <v>56</v>
      </c>
      <c r="Z43" t="s">
        <v>106</v>
      </c>
      <c r="AA43" t="s">
        <v>56</v>
      </c>
      <c r="AB43" t="s">
        <v>139</v>
      </c>
      <c r="AC43" s="2">
        <v>44417</v>
      </c>
      <c r="AD43" t="s">
        <v>56</v>
      </c>
      <c r="AE43" t="s">
        <v>56</v>
      </c>
      <c r="AF43" t="s">
        <v>56</v>
      </c>
      <c r="AG43" t="s">
        <v>56</v>
      </c>
      <c r="AH43" t="s">
        <v>56</v>
      </c>
      <c r="AI43" s="1">
        <v>44418.084398148145</v>
      </c>
      <c r="AJ43" t="s">
        <v>158</v>
      </c>
      <c r="AK43" t="s">
        <v>56</v>
      </c>
      <c r="AL43" t="s">
        <v>56</v>
      </c>
      <c r="AM43" t="s">
        <v>56</v>
      </c>
      <c r="AN43" t="s">
        <v>56</v>
      </c>
      <c r="AO43" t="s">
        <v>56</v>
      </c>
      <c r="AP43" t="s">
        <v>56</v>
      </c>
      <c r="AQ43" t="s">
        <v>56</v>
      </c>
      <c r="AR43">
        <v>7.0000000000000007E-2</v>
      </c>
      <c r="AS43" s="1">
        <v>44411</v>
      </c>
      <c r="AT43">
        <v>75</v>
      </c>
      <c r="AU43" t="s">
        <v>96</v>
      </c>
      <c r="AV43" t="s">
        <v>97</v>
      </c>
      <c r="AW43" t="s">
        <v>97</v>
      </c>
      <c r="AX43">
        <v>1</v>
      </c>
      <c r="AY43" t="s">
        <v>140</v>
      </c>
      <c r="AZ43" t="s">
        <v>141</v>
      </c>
      <c r="BA43">
        <v>1476510</v>
      </c>
      <c r="BB43">
        <v>3935</v>
      </c>
      <c r="BC43" t="s">
        <v>135</v>
      </c>
      <c r="BD43">
        <v>4320</v>
      </c>
      <c r="BE43" t="s">
        <v>106</v>
      </c>
      <c r="BF43">
        <v>1049</v>
      </c>
      <c r="BG43">
        <v>0.1</v>
      </c>
      <c r="BH43" t="s">
        <v>74</v>
      </c>
      <c r="BI43" t="s">
        <v>56</v>
      </c>
      <c r="BJ43">
        <v>75</v>
      </c>
      <c r="BK43" s="1">
        <v>45028.166516203702</v>
      </c>
      <c r="BL43" t="s">
        <v>59</v>
      </c>
    </row>
    <row r="44" spans="1:64" x14ac:dyDescent="0.35">
      <c r="A44">
        <v>32078</v>
      </c>
      <c r="B44">
        <v>6</v>
      </c>
      <c r="C44" t="s">
        <v>186</v>
      </c>
      <c r="D44" t="s">
        <v>127</v>
      </c>
      <c r="E44" s="1">
        <v>44342.458333333336</v>
      </c>
      <c r="F44" s="1" t="s">
        <v>171</v>
      </c>
      <c r="G44" t="s">
        <v>178</v>
      </c>
      <c r="H44" t="s">
        <v>103</v>
      </c>
      <c r="I44">
        <v>1.1000000000000001</v>
      </c>
      <c r="J44" t="s">
        <v>56</v>
      </c>
      <c r="K44" t="s">
        <v>55</v>
      </c>
      <c r="L44">
        <v>17125121</v>
      </c>
      <c r="M44">
        <v>2998955</v>
      </c>
      <c r="N44" t="s">
        <v>55</v>
      </c>
      <c r="O44">
        <v>1</v>
      </c>
      <c r="P44" t="s">
        <v>135</v>
      </c>
      <c r="Q44" s="1">
        <v>44418</v>
      </c>
      <c r="R44" t="s">
        <v>163</v>
      </c>
      <c r="S44">
        <v>1</v>
      </c>
      <c r="T44">
        <v>1.1000000000000001</v>
      </c>
      <c r="U44">
        <v>0.1</v>
      </c>
      <c r="V44">
        <v>1065</v>
      </c>
      <c r="W44" t="s">
        <v>56</v>
      </c>
      <c r="X44" t="s">
        <v>56</v>
      </c>
      <c r="Y44" t="s">
        <v>56</v>
      </c>
      <c r="Z44" t="s">
        <v>103</v>
      </c>
      <c r="AA44" t="s">
        <v>56</v>
      </c>
      <c r="AB44" t="s">
        <v>139</v>
      </c>
      <c r="AC44" s="2">
        <v>44417</v>
      </c>
      <c r="AD44" t="s">
        <v>56</v>
      </c>
      <c r="AE44" t="s">
        <v>56</v>
      </c>
      <c r="AF44" t="s">
        <v>56</v>
      </c>
      <c r="AG44" t="s">
        <v>56</v>
      </c>
      <c r="AH44" t="s">
        <v>56</v>
      </c>
      <c r="AI44" s="1">
        <v>44418.084374999999</v>
      </c>
      <c r="AJ44" t="s">
        <v>158</v>
      </c>
      <c r="AK44" t="s">
        <v>56</v>
      </c>
      <c r="AL44" t="s">
        <v>56</v>
      </c>
      <c r="AM44" t="s">
        <v>56</v>
      </c>
      <c r="AN44" t="s">
        <v>56</v>
      </c>
      <c r="AO44" t="s">
        <v>56</v>
      </c>
      <c r="AP44" t="s">
        <v>56</v>
      </c>
      <c r="AQ44" t="s">
        <v>56</v>
      </c>
      <c r="AR44">
        <v>1.1000000000000001</v>
      </c>
      <c r="AS44" s="1">
        <v>44411</v>
      </c>
      <c r="AT44">
        <v>75</v>
      </c>
      <c r="AU44" t="s">
        <v>96</v>
      </c>
      <c r="AV44" t="s">
        <v>97</v>
      </c>
      <c r="AW44" t="s">
        <v>97</v>
      </c>
      <c r="AX44">
        <v>1</v>
      </c>
      <c r="AY44" t="s">
        <v>56</v>
      </c>
      <c r="AZ44" t="s">
        <v>56</v>
      </c>
      <c r="BA44">
        <v>1476510</v>
      </c>
      <c r="BB44">
        <v>3938</v>
      </c>
      <c r="BC44" t="s">
        <v>135</v>
      </c>
      <c r="BD44">
        <v>4320</v>
      </c>
      <c r="BE44" t="s">
        <v>103</v>
      </c>
      <c r="BF44">
        <v>1065</v>
      </c>
      <c r="BG44">
        <v>0.2</v>
      </c>
      <c r="BH44" t="s">
        <v>74</v>
      </c>
      <c r="BI44" t="s">
        <v>56</v>
      </c>
      <c r="BJ44">
        <v>75</v>
      </c>
      <c r="BK44" s="1">
        <v>45028.166516203702</v>
      </c>
      <c r="BL44" t="s">
        <v>59</v>
      </c>
    </row>
    <row r="45" spans="1:64" x14ac:dyDescent="0.35">
      <c r="A45">
        <v>32079</v>
      </c>
      <c r="B45">
        <v>6</v>
      </c>
      <c r="C45" t="s">
        <v>186</v>
      </c>
      <c r="D45" t="s">
        <v>127</v>
      </c>
      <c r="E45" s="1">
        <v>44342.458333333336</v>
      </c>
      <c r="F45" s="1" t="s">
        <v>171</v>
      </c>
      <c r="G45" t="s">
        <v>178</v>
      </c>
      <c r="H45" t="s">
        <v>119</v>
      </c>
      <c r="I45">
        <v>0.14000000000000001</v>
      </c>
      <c r="J45" t="s">
        <v>140</v>
      </c>
      <c r="K45" t="s">
        <v>55</v>
      </c>
      <c r="L45">
        <v>17125122</v>
      </c>
      <c r="M45">
        <v>2998955</v>
      </c>
      <c r="N45" t="s">
        <v>55</v>
      </c>
      <c r="O45">
        <v>1</v>
      </c>
      <c r="P45" t="s">
        <v>135</v>
      </c>
      <c r="Q45" s="1">
        <v>44418</v>
      </c>
      <c r="R45" t="s">
        <v>163</v>
      </c>
      <c r="S45">
        <v>1</v>
      </c>
      <c r="T45">
        <v>0.14000000000000001</v>
      </c>
      <c r="U45">
        <v>0.1</v>
      </c>
      <c r="V45">
        <v>1145</v>
      </c>
      <c r="W45" t="s">
        <v>140</v>
      </c>
      <c r="X45" t="s">
        <v>141</v>
      </c>
      <c r="Y45" t="s">
        <v>56</v>
      </c>
      <c r="Z45" t="s">
        <v>119</v>
      </c>
      <c r="AA45" t="s">
        <v>56</v>
      </c>
      <c r="AB45" t="s">
        <v>139</v>
      </c>
      <c r="AC45" s="2">
        <v>44417</v>
      </c>
      <c r="AD45" t="s">
        <v>56</v>
      </c>
      <c r="AE45" t="s">
        <v>56</v>
      </c>
      <c r="AF45" t="s">
        <v>56</v>
      </c>
      <c r="AG45" t="s">
        <v>56</v>
      </c>
      <c r="AH45" t="s">
        <v>56</v>
      </c>
      <c r="AI45" s="1">
        <v>44418.084386574075</v>
      </c>
      <c r="AJ45" t="s">
        <v>158</v>
      </c>
      <c r="AK45" t="s">
        <v>56</v>
      </c>
      <c r="AL45" t="s">
        <v>56</v>
      </c>
      <c r="AM45" t="s">
        <v>56</v>
      </c>
      <c r="AN45" t="s">
        <v>56</v>
      </c>
      <c r="AO45" t="s">
        <v>56</v>
      </c>
      <c r="AP45" t="s">
        <v>56</v>
      </c>
      <c r="AQ45" t="s">
        <v>56</v>
      </c>
      <c r="AR45">
        <v>0.14000000000000001</v>
      </c>
      <c r="AS45" s="1">
        <v>44411</v>
      </c>
      <c r="AT45">
        <v>75</v>
      </c>
      <c r="AU45" t="s">
        <v>96</v>
      </c>
      <c r="AV45" t="s">
        <v>97</v>
      </c>
      <c r="AW45" t="s">
        <v>97</v>
      </c>
      <c r="AX45">
        <v>1</v>
      </c>
      <c r="AY45" t="s">
        <v>140</v>
      </c>
      <c r="AZ45" t="s">
        <v>141</v>
      </c>
      <c r="BA45">
        <v>1476510</v>
      </c>
      <c r="BB45">
        <v>4237</v>
      </c>
      <c r="BC45" t="s">
        <v>135</v>
      </c>
      <c r="BD45">
        <v>4320</v>
      </c>
      <c r="BE45" t="s">
        <v>119</v>
      </c>
      <c r="BF45">
        <v>1145</v>
      </c>
      <c r="BG45">
        <v>0.3</v>
      </c>
      <c r="BH45" t="s">
        <v>74</v>
      </c>
      <c r="BI45" t="s">
        <v>56</v>
      </c>
      <c r="BJ45">
        <v>75</v>
      </c>
      <c r="BK45" s="1">
        <v>45028.166516203702</v>
      </c>
      <c r="BL45" t="s">
        <v>59</v>
      </c>
    </row>
    <row r="46" spans="1:64" x14ac:dyDescent="0.35">
      <c r="A46">
        <v>32082</v>
      </c>
      <c r="B46">
        <v>6</v>
      </c>
      <c r="C46" t="s">
        <v>186</v>
      </c>
      <c r="D46" t="s">
        <v>127</v>
      </c>
      <c r="E46" s="1">
        <v>44342.458333333336</v>
      </c>
      <c r="F46" s="1" t="s">
        <v>171</v>
      </c>
      <c r="G46" t="s">
        <v>178</v>
      </c>
      <c r="H46" t="s">
        <v>100</v>
      </c>
      <c r="I46">
        <v>1.73</v>
      </c>
      <c r="J46" t="s">
        <v>56</v>
      </c>
      <c r="K46" t="s">
        <v>55</v>
      </c>
      <c r="L46">
        <v>17125125</v>
      </c>
      <c r="M46">
        <v>2998955</v>
      </c>
      <c r="N46" t="s">
        <v>55</v>
      </c>
      <c r="O46">
        <v>1</v>
      </c>
      <c r="P46" t="s">
        <v>135</v>
      </c>
      <c r="Q46" s="1">
        <v>44418</v>
      </c>
      <c r="R46" t="s">
        <v>163</v>
      </c>
      <c r="S46">
        <v>1</v>
      </c>
      <c r="T46">
        <v>1.73</v>
      </c>
      <c r="U46">
        <v>0.3</v>
      </c>
      <c r="V46">
        <v>1090</v>
      </c>
      <c r="W46" t="s">
        <v>56</v>
      </c>
      <c r="X46" t="s">
        <v>56</v>
      </c>
      <c r="Y46" t="s">
        <v>56</v>
      </c>
      <c r="Z46" t="s">
        <v>100</v>
      </c>
      <c r="AA46" t="s">
        <v>56</v>
      </c>
      <c r="AB46" t="s">
        <v>139</v>
      </c>
      <c r="AC46" s="2">
        <v>44417</v>
      </c>
      <c r="AD46" t="s">
        <v>56</v>
      </c>
      <c r="AE46" t="s">
        <v>56</v>
      </c>
      <c r="AF46" t="s">
        <v>56</v>
      </c>
      <c r="AG46" t="s">
        <v>56</v>
      </c>
      <c r="AH46" t="s">
        <v>56</v>
      </c>
      <c r="AI46" s="1">
        <v>44418.084386574075</v>
      </c>
      <c r="AJ46" t="s">
        <v>158</v>
      </c>
      <c r="AK46" t="s">
        <v>56</v>
      </c>
      <c r="AL46" t="s">
        <v>56</v>
      </c>
      <c r="AM46" t="s">
        <v>56</v>
      </c>
      <c r="AN46" t="s">
        <v>56</v>
      </c>
      <c r="AO46" t="s">
        <v>56</v>
      </c>
      <c r="AP46" t="s">
        <v>56</v>
      </c>
      <c r="AQ46" t="s">
        <v>56</v>
      </c>
      <c r="AR46">
        <v>1.73</v>
      </c>
      <c r="AS46" s="1">
        <v>44411</v>
      </c>
      <c r="AT46">
        <v>75</v>
      </c>
      <c r="AU46" t="s">
        <v>96</v>
      </c>
      <c r="AV46" t="s">
        <v>97</v>
      </c>
      <c r="AW46" t="s">
        <v>97</v>
      </c>
      <c r="AX46">
        <v>1</v>
      </c>
      <c r="AY46" t="s">
        <v>56</v>
      </c>
      <c r="AZ46" t="s">
        <v>56</v>
      </c>
      <c r="BA46">
        <v>1476510</v>
      </c>
      <c r="BB46">
        <v>3940</v>
      </c>
      <c r="BC46" t="s">
        <v>135</v>
      </c>
      <c r="BD46">
        <v>4320</v>
      </c>
      <c r="BE46" t="s">
        <v>100</v>
      </c>
      <c r="BF46">
        <v>1090</v>
      </c>
      <c r="BG46">
        <v>0.3</v>
      </c>
      <c r="BH46" t="s">
        <v>74</v>
      </c>
      <c r="BI46" t="s">
        <v>56</v>
      </c>
      <c r="BJ46">
        <v>75</v>
      </c>
      <c r="BK46" s="1">
        <v>45028.166516203702</v>
      </c>
      <c r="BL46" t="s">
        <v>59</v>
      </c>
    </row>
    <row r="47" spans="1:64" x14ac:dyDescent="0.35">
      <c r="A47">
        <v>33065</v>
      </c>
      <c r="B47">
        <v>7</v>
      </c>
      <c r="C47" t="s">
        <v>185</v>
      </c>
      <c r="D47" t="s">
        <v>155</v>
      </c>
      <c r="E47" s="1">
        <v>44508.375</v>
      </c>
      <c r="F47" s="1" t="s">
        <v>171</v>
      </c>
      <c r="G47" t="s">
        <v>178</v>
      </c>
      <c r="H47" t="s">
        <v>98</v>
      </c>
      <c r="I47">
        <v>0.2</v>
      </c>
      <c r="J47" t="s">
        <v>60</v>
      </c>
      <c r="K47" t="s">
        <v>55</v>
      </c>
      <c r="L47">
        <v>17180332</v>
      </c>
      <c r="M47">
        <v>3024713</v>
      </c>
      <c r="N47" t="s">
        <v>55</v>
      </c>
      <c r="O47">
        <v>1</v>
      </c>
      <c r="P47" t="s">
        <v>135</v>
      </c>
      <c r="Q47" s="1">
        <v>44578</v>
      </c>
      <c r="R47" t="s">
        <v>166</v>
      </c>
      <c r="S47">
        <v>1</v>
      </c>
      <c r="T47">
        <v>0.2</v>
      </c>
      <c r="U47">
        <v>0.2</v>
      </c>
      <c r="V47">
        <v>1000</v>
      </c>
      <c r="W47" t="s">
        <v>60</v>
      </c>
      <c r="X47" t="s">
        <v>61</v>
      </c>
      <c r="Y47" t="s">
        <v>56</v>
      </c>
      <c r="Z47" t="s">
        <v>98</v>
      </c>
      <c r="AA47" t="s">
        <v>56</v>
      </c>
      <c r="AB47" t="s">
        <v>139</v>
      </c>
      <c r="AC47" s="2">
        <v>44575</v>
      </c>
      <c r="AD47" t="s">
        <v>56</v>
      </c>
      <c r="AE47" t="s">
        <v>56</v>
      </c>
      <c r="AF47" t="s">
        <v>56</v>
      </c>
      <c r="AG47" t="s">
        <v>56</v>
      </c>
      <c r="AH47" t="s">
        <v>56</v>
      </c>
      <c r="AI47" s="1">
        <v>44578.083877314813</v>
      </c>
      <c r="AJ47" t="s">
        <v>158</v>
      </c>
      <c r="AK47" t="s">
        <v>56</v>
      </c>
      <c r="AL47" t="s">
        <v>56</v>
      </c>
      <c r="AM47" t="s">
        <v>56</v>
      </c>
      <c r="AN47" t="s">
        <v>56</v>
      </c>
      <c r="AO47" t="s">
        <v>56</v>
      </c>
      <c r="AP47" t="s">
        <v>56</v>
      </c>
      <c r="AQ47" t="s">
        <v>56</v>
      </c>
      <c r="AR47">
        <v>0.19</v>
      </c>
      <c r="AS47" s="1">
        <v>44538</v>
      </c>
      <c r="AT47">
        <v>75</v>
      </c>
      <c r="AU47" t="s">
        <v>96</v>
      </c>
      <c r="AV47" t="s">
        <v>97</v>
      </c>
      <c r="AW47" t="s">
        <v>97</v>
      </c>
      <c r="AX47">
        <v>1</v>
      </c>
      <c r="AY47" t="s">
        <v>146</v>
      </c>
      <c r="AZ47" t="s">
        <v>147</v>
      </c>
      <c r="BA47">
        <v>1499369</v>
      </c>
      <c r="BB47">
        <v>3928</v>
      </c>
      <c r="BC47" t="s">
        <v>135</v>
      </c>
      <c r="BD47">
        <v>4320</v>
      </c>
      <c r="BE47" t="s">
        <v>98</v>
      </c>
      <c r="BF47">
        <v>1000</v>
      </c>
      <c r="BG47">
        <v>0.2</v>
      </c>
      <c r="BH47" t="s">
        <v>74</v>
      </c>
      <c r="BI47" t="s">
        <v>56</v>
      </c>
      <c r="BJ47">
        <v>75</v>
      </c>
      <c r="BK47" s="1">
        <v>45028.166516203702</v>
      </c>
      <c r="BL47" t="s">
        <v>59</v>
      </c>
    </row>
    <row r="48" spans="1:64" x14ac:dyDescent="0.35">
      <c r="A48">
        <v>33079</v>
      </c>
      <c r="B48">
        <v>7</v>
      </c>
      <c r="C48" t="s">
        <v>185</v>
      </c>
      <c r="D48" t="s">
        <v>155</v>
      </c>
      <c r="E48" s="1">
        <v>44508.375</v>
      </c>
      <c r="F48" s="1" t="s">
        <v>171</v>
      </c>
      <c r="G48" t="s">
        <v>178</v>
      </c>
      <c r="H48" t="s">
        <v>112</v>
      </c>
      <c r="I48">
        <v>0.1</v>
      </c>
      <c r="J48" t="s">
        <v>60</v>
      </c>
      <c r="K48" t="s">
        <v>55</v>
      </c>
      <c r="L48">
        <v>17180341</v>
      </c>
      <c r="M48">
        <v>3024713</v>
      </c>
      <c r="N48" t="s">
        <v>55</v>
      </c>
      <c r="O48">
        <v>1</v>
      </c>
      <c r="P48" t="s">
        <v>135</v>
      </c>
      <c r="Q48" s="1">
        <v>44578</v>
      </c>
      <c r="R48" t="s">
        <v>166</v>
      </c>
      <c r="S48">
        <v>1</v>
      </c>
      <c r="T48">
        <v>0.1</v>
      </c>
      <c r="U48">
        <v>0.1</v>
      </c>
      <c r="V48">
        <v>1025</v>
      </c>
      <c r="W48" t="s">
        <v>60</v>
      </c>
      <c r="X48" t="s">
        <v>61</v>
      </c>
      <c r="Y48" t="s">
        <v>56</v>
      </c>
      <c r="Z48" t="s">
        <v>112</v>
      </c>
      <c r="AA48" t="s">
        <v>56</v>
      </c>
      <c r="AB48" t="s">
        <v>139</v>
      </c>
      <c r="AC48" s="2">
        <v>44575</v>
      </c>
      <c r="AD48" t="s">
        <v>56</v>
      </c>
      <c r="AE48" t="s">
        <v>56</v>
      </c>
      <c r="AF48" t="s">
        <v>56</v>
      </c>
      <c r="AG48" t="s">
        <v>56</v>
      </c>
      <c r="AH48" t="s">
        <v>56</v>
      </c>
      <c r="AI48" s="1">
        <v>44578.083877314813</v>
      </c>
      <c r="AJ48" t="s">
        <v>158</v>
      </c>
      <c r="AK48" t="s">
        <v>56</v>
      </c>
      <c r="AL48" t="s">
        <v>56</v>
      </c>
      <c r="AM48" t="s">
        <v>56</v>
      </c>
      <c r="AN48" t="s">
        <v>56</v>
      </c>
      <c r="AO48" t="s">
        <v>56</v>
      </c>
      <c r="AP48" t="s">
        <v>56</v>
      </c>
      <c r="AQ48" t="s">
        <v>56</v>
      </c>
      <c r="AR48">
        <v>0</v>
      </c>
      <c r="AS48" s="1">
        <v>44538</v>
      </c>
      <c r="AT48">
        <v>75</v>
      </c>
      <c r="AU48" t="s">
        <v>96</v>
      </c>
      <c r="AV48" t="s">
        <v>97</v>
      </c>
      <c r="AW48" t="s">
        <v>97</v>
      </c>
      <c r="AX48">
        <v>1</v>
      </c>
      <c r="AY48" t="s">
        <v>146</v>
      </c>
      <c r="AZ48" t="s">
        <v>147</v>
      </c>
      <c r="BA48">
        <v>1499369</v>
      </c>
      <c r="BB48">
        <v>3931</v>
      </c>
      <c r="BC48" t="s">
        <v>135</v>
      </c>
      <c r="BD48">
        <v>4320</v>
      </c>
      <c r="BE48" t="s">
        <v>112</v>
      </c>
      <c r="BF48">
        <v>1025</v>
      </c>
      <c r="BG48">
        <v>0.1</v>
      </c>
      <c r="BH48" t="s">
        <v>74</v>
      </c>
      <c r="BI48" t="s">
        <v>56</v>
      </c>
      <c r="BJ48">
        <v>75</v>
      </c>
      <c r="BK48" s="1">
        <v>45028.166516203702</v>
      </c>
      <c r="BL48" t="s">
        <v>59</v>
      </c>
    </row>
    <row r="49" spans="1:64" x14ac:dyDescent="0.35">
      <c r="A49">
        <v>33081</v>
      </c>
      <c r="B49">
        <v>7</v>
      </c>
      <c r="C49" t="s">
        <v>185</v>
      </c>
      <c r="D49" t="s">
        <v>155</v>
      </c>
      <c r="E49" s="1">
        <v>44508.375</v>
      </c>
      <c r="F49" s="1" t="s">
        <v>171</v>
      </c>
      <c r="G49" t="s">
        <v>178</v>
      </c>
      <c r="H49" t="s">
        <v>110</v>
      </c>
      <c r="I49">
        <v>0.3</v>
      </c>
      <c r="J49" t="s">
        <v>60</v>
      </c>
      <c r="K49" t="s">
        <v>55</v>
      </c>
      <c r="L49">
        <v>17180344</v>
      </c>
      <c r="M49">
        <v>3024713</v>
      </c>
      <c r="N49" t="s">
        <v>55</v>
      </c>
      <c r="O49">
        <v>1</v>
      </c>
      <c r="P49" t="s">
        <v>135</v>
      </c>
      <c r="Q49" s="1">
        <v>44578</v>
      </c>
      <c r="R49" t="s">
        <v>166</v>
      </c>
      <c r="S49">
        <v>1</v>
      </c>
      <c r="T49">
        <v>0.3</v>
      </c>
      <c r="U49">
        <v>0.3</v>
      </c>
      <c r="V49">
        <v>1030</v>
      </c>
      <c r="W49" t="s">
        <v>60</v>
      </c>
      <c r="X49" t="s">
        <v>61</v>
      </c>
      <c r="Y49" t="s">
        <v>56</v>
      </c>
      <c r="Z49" t="s">
        <v>110</v>
      </c>
      <c r="AA49" t="s">
        <v>56</v>
      </c>
      <c r="AB49" t="s">
        <v>139</v>
      </c>
      <c r="AC49" s="2">
        <v>44575</v>
      </c>
      <c r="AD49" t="s">
        <v>56</v>
      </c>
      <c r="AE49" t="s">
        <v>56</v>
      </c>
      <c r="AF49" t="s">
        <v>56</v>
      </c>
      <c r="AG49" t="s">
        <v>56</v>
      </c>
      <c r="AH49" t="s">
        <v>56</v>
      </c>
      <c r="AI49" s="1">
        <v>44578.083877314813</v>
      </c>
      <c r="AJ49" t="s">
        <v>158</v>
      </c>
      <c r="AK49" t="s">
        <v>56</v>
      </c>
      <c r="AL49" t="s">
        <v>56</v>
      </c>
      <c r="AM49" t="s">
        <v>56</v>
      </c>
      <c r="AN49" t="s">
        <v>56</v>
      </c>
      <c r="AO49" t="s">
        <v>56</v>
      </c>
      <c r="AP49" t="s">
        <v>56</v>
      </c>
      <c r="AQ49" t="s">
        <v>56</v>
      </c>
      <c r="AR49">
        <v>0.13</v>
      </c>
      <c r="AS49" s="1">
        <v>44538</v>
      </c>
      <c r="AT49">
        <v>75</v>
      </c>
      <c r="AU49" t="s">
        <v>96</v>
      </c>
      <c r="AV49" t="s">
        <v>97</v>
      </c>
      <c r="AW49" t="s">
        <v>97</v>
      </c>
      <c r="AX49">
        <v>1</v>
      </c>
      <c r="AY49" t="s">
        <v>146</v>
      </c>
      <c r="AZ49" t="s">
        <v>147</v>
      </c>
      <c r="BA49">
        <v>1499369</v>
      </c>
      <c r="BB49">
        <v>3932</v>
      </c>
      <c r="BC49" t="s">
        <v>135</v>
      </c>
      <c r="BD49">
        <v>4320</v>
      </c>
      <c r="BE49" t="s">
        <v>110</v>
      </c>
      <c r="BF49">
        <v>1030</v>
      </c>
      <c r="BG49">
        <v>0.3</v>
      </c>
      <c r="BH49" t="s">
        <v>74</v>
      </c>
      <c r="BI49" t="s">
        <v>56</v>
      </c>
      <c r="BJ49">
        <v>75</v>
      </c>
      <c r="BK49" s="1">
        <v>45028.166516203702</v>
      </c>
      <c r="BL49" t="s">
        <v>59</v>
      </c>
    </row>
    <row r="50" spans="1:64" x14ac:dyDescent="0.35">
      <c r="A50">
        <v>33083</v>
      </c>
      <c r="B50">
        <v>7</v>
      </c>
      <c r="C50" t="s">
        <v>185</v>
      </c>
      <c r="D50" t="s">
        <v>155</v>
      </c>
      <c r="E50" s="1">
        <v>44508.375</v>
      </c>
      <c r="F50" s="1" t="s">
        <v>171</v>
      </c>
      <c r="G50" t="s">
        <v>178</v>
      </c>
      <c r="H50" t="s">
        <v>108</v>
      </c>
      <c r="I50">
        <v>1.33</v>
      </c>
      <c r="J50" t="s">
        <v>56</v>
      </c>
      <c r="K50" t="s">
        <v>55</v>
      </c>
      <c r="L50">
        <v>17180347</v>
      </c>
      <c r="M50">
        <v>3024713</v>
      </c>
      <c r="N50" t="s">
        <v>55</v>
      </c>
      <c r="O50">
        <v>1</v>
      </c>
      <c r="P50" t="s">
        <v>135</v>
      </c>
      <c r="Q50" s="1">
        <v>44578</v>
      </c>
      <c r="R50" t="s">
        <v>166</v>
      </c>
      <c r="S50">
        <v>1</v>
      </c>
      <c r="T50">
        <v>1.33</v>
      </c>
      <c r="U50">
        <v>0.06</v>
      </c>
      <c r="V50">
        <v>1040</v>
      </c>
      <c r="W50" t="s">
        <v>56</v>
      </c>
      <c r="X50" t="s">
        <v>56</v>
      </c>
      <c r="Y50" t="s">
        <v>56</v>
      </c>
      <c r="Z50" t="s">
        <v>108</v>
      </c>
      <c r="AA50" t="s">
        <v>56</v>
      </c>
      <c r="AB50" t="s">
        <v>139</v>
      </c>
      <c r="AC50" s="2">
        <v>44575</v>
      </c>
      <c r="AD50" t="s">
        <v>56</v>
      </c>
      <c r="AE50" t="s">
        <v>56</v>
      </c>
      <c r="AF50" t="s">
        <v>56</v>
      </c>
      <c r="AG50" t="s">
        <v>56</v>
      </c>
      <c r="AH50" t="s">
        <v>56</v>
      </c>
      <c r="AI50" s="1">
        <v>44578.083877314813</v>
      </c>
      <c r="AJ50" t="s">
        <v>158</v>
      </c>
      <c r="AK50" t="s">
        <v>56</v>
      </c>
      <c r="AL50" t="s">
        <v>56</v>
      </c>
      <c r="AM50" t="s">
        <v>56</v>
      </c>
      <c r="AN50" t="s">
        <v>56</v>
      </c>
      <c r="AO50" t="s">
        <v>56</v>
      </c>
      <c r="AP50" t="s">
        <v>56</v>
      </c>
      <c r="AQ50" t="s">
        <v>56</v>
      </c>
      <c r="AR50">
        <v>1.33</v>
      </c>
      <c r="AS50" s="1">
        <v>44538</v>
      </c>
      <c r="AT50">
        <v>75</v>
      </c>
      <c r="AU50" t="s">
        <v>96</v>
      </c>
      <c r="AV50" t="s">
        <v>97</v>
      </c>
      <c r="AW50" t="s">
        <v>97</v>
      </c>
      <c r="AX50">
        <v>1</v>
      </c>
      <c r="AY50" t="s">
        <v>56</v>
      </c>
      <c r="AZ50" t="s">
        <v>56</v>
      </c>
      <c r="BA50">
        <v>1499369</v>
      </c>
      <c r="BB50">
        <v>3933</v>
      </c>
      <c r="BC50" t="s">
        <v>135</v>
      </c>
      <c r="BD50">
        <v>4320</v>
      </c>
      <c r="BE50" t="s">
        <v>108</v>
      </c>
      <c r="BF50">
        <v>1040</v>
      </c>
      <c r="BG50">
        <v>0.2</v>
      </c>
      <c r="BH50" t="s">
        <v>74</v>
      </c>
      <c r="BI50" t="s">
        <v>56</v>
      </c>
      <c r="BJ50">
        <v>75</v>
      </c>
      <c r="BK50" s="1">
        <v>45028.166516203702</v>
      </c>
      <c r="BL50" t="s">
        <v>59</v>
      </c>
    </row>
    <row r="51" spans="1:64" x14ac:dyDescent="0.35">
      <c r="A51">
        <v>33117</v>
      </c>
      <c r="B51">
        <v>7</v>
      </c>
      <c r="C51" t="s">
        <v>185</v>
      </c>
      <c r="D51" t="s">
        <v>155</v>
      </c>
      <c r="E51" s="1">
        <v>44508.375</v>
      </c>
      <c r="F51" s="1" t="s">
        <v>171</v>
      </c>
      <c r="G51" t="s">
        <v>178</v>
      </c>
      <c r="H51" t="s">
        <v>117</v>
      </c>
      <c r="I51">
        <v>212</v>
      </c>
      <c r="J51" t="s">
        <v>56</v>
      </c>
      <c r="K51" t="s">
        <v>55</v>
      </c>
      <c r="L51">
        <v>17180406</v>
      </c>
      <c r="M51">
        <v>3024713</v>
      </c>
      <c r="N51" t="s">
        <v>55</v>
      </c>
      <c r="O51">
        <v>1</v>
      </c>
      <c r="P51" t="s">
        <v>135</v>
      </c>
      <c r="Q51" s="1">
        <v>44578</v>
      </c>
      <c r="R51" t="s">
        <v>166</v>
      </c>
      <c r="S51">
        <v>1</v>
      </c>
      <c r="T51">
        <v>212</v>
      </c>
      <c r="U51">
        <v>0.5</v>
      </c>
      <c r="V51" t="s">
        <v>116</v>
      </c>
      <c r="W51" t="s">
        <v>56</v>
      </c>
      <c r="X51" t="s">
        <v>56</v>
      </c>
      <c r="Y51" t="s">
        <v>56</v>
      </c>
      <c r="Z51" t="s">
        <v>117</v>
      </c>
      <c r="AA51" t="s">
        <v>56</v>
      </c>
      <c r="AB51" t="s">
        <v>139</v>
      </c>
      <c r="AC51" s="2">
        <v>44575</v>
      </c>
      <c r="AD51" t="s">
        <v>56</v>
      </c>
      <c r="AE51" t="s">
        <v>56</v>
      </c>
      <c r="AF51" t="s">
        <v>56</v>
      </c>
      <c r="AG51" t="s">
        <v>56</v>
      </c>
      <c r="AH51" t="s">
        <v>56</v>
      </c>
      <c r="AI51" s="1">
        <v>44578.083877314813</v>
      </c>
      <c r="AJ51" t="s">
        <v>158</v>
      </c>
      <c r="AK51" t="s">
        <v>56</v>
      </c>
      <c r="AL51" t="s">
        <v>56</v>
      </c>
      <c r="AM51" t="s">
        <v>56</v>
      </c>
      <c r="AN51" t="s">
        <v>56</v>
      </c>
      <c r="AO51" t="s">
        <v>56</v>
      </c>
      <c r="AP51" t="s">
        <v>56</v>
      </c>
      <c r="AQ51" t="s">
        <v>56</v>
      </c>
      <c r="AR51">
        <v>212</v>
      </c>
      <c r="AS51" s="1">
        <v>44574</v>
      </c>
      <c r="AT51">
        <v>154</v>
      </c>
      <c r="AU51" t="s">
        <v>148</v>
      </c>
      <c r="AV51" t="s">
        <v>149</v>
      </c>
      <c r="AW51" t="s">
        <v>150</v>
      </c>
      <c r="AX51">
        <v>1</v>
      </c>
      <c r="AY51" t="s">
        <v>56</v>
      </c>
      <c r="AZ51" t="s">
        <v>56</v>
      </c>
      <c r="BA51">
        <v>1499369</v>
      </c>
      <c r="BB51">
        <v>4239</v>
      </c>
      <c r="BC51" t="s">
        <v>135</v>
      </c>
      <c r="BD51">
        <v>4320</v>
      </c>
      <c r="BE51" t="s">
        <v>117</v>
      </c>
      <c r="BF51" t="s">
        <v>116</v>
      </c>
      <c r="BG51">
        <v>1</v>
      </c>
      <c r="BH51" t="s">
        <v>58</v>
      </c>
      <c r="BI51" t="s">
        <v>56</v>
      </c>
      <c r="BJ51">
        <v>154</v>
      </c>
      <c r="BK51" s="1">
        <v>45028.166516203702</v>
      </c>
      <c r="BL51" t="s">
        <v>59</v>
      </c>
    </row>
    <row r="52" spans="1:64" x14ac:dyDescent="0.35">
      <c r="A52">
        <v>33087</v>
      </c>
      <c r="B52">
        <v>7</v>
      </c>
      <c r="C52" t="s">
        <v>185</v>
      </c>
      <c r="D52" t="s">
        <v>155</v>
      </c>
      <c r="E52" s="1">
        <v>44508.375</v>
      </c>
      <c r="F52" s="1" t="s">
        <v>171</v>
      </c>
      <c r="G52" t="s">
        <v>178</v>
      </c>
      <c r="H52" t="s">
        <v>106</v>
      </c>
      <c r="I52">
        <v>0.04</v>
      </c>
      <c r="J52" t="s">
        <v>60</v>
      </c>
      <c r="K52" t="s">
        <v>55</v>
      </c>
      <c r="L52">
        <v>17180353</v>
      </c>
      <c r="M52">
        <v>3024713</v>
      </c>
      <c r="N52" t="s">
        <v>55</v>
      </c>
      <c r="O52">
        <v>1</v>
      </c>
      <c r="P52" t="s">
        <v>135</v>
      </c>
      <c r="Q52" s="1">
        <v>44578</v>
      </c>
      <c r="R52" t="s">
        <v>166</v>
      </c>
      <c r="S52">
        <v>1</v>
      </c>
      <c r="T52">
        <v>0.04</v>
      </c>
      <c r="U52">
        <v>0.04</v>
      </c>
      <c r="V52">
        <v>1049</v>
      </c>
      <c r="W52" t="s">
        <v>60</v>
      </c>
      <c r="X52" t="s">
        <v>61</v>
      </c>
      <c r="Y52" t="s">
        <v>56</v>
      </c>
      <c r="Z52" t="s">
        <v>106</v>
      </c>
      <c r="AA52" t="s">
        <v>56</v>
      </c>
      <c r="AB52" t="s">
        <v>139</v>
      </c>
      <c r="AC52" s="2">
        <v>44575</v>
      </c>
      <c r="AD52" t="s">
        <v>56</v>
      </c>
      <c r="AE52" t="s">
        <v>56</v>
      </c>
      <c r="AF52" t="s">
        <v>56</v>
      </c>
      <c r="AG52" t="s">
        <v>56</v>
      </c>
      <c r="AH52" t="s">
        <v>56</v>
      </c>
      <c r="AI52" s="1">
        <v>44578.083877314813</v>
      </c>
      <c r="AJ52" t="s">
        <v>158</v>
      </c>
      <c r="AK52" t="s">
        <v>56</v>
      </c>
      <c r="AL52" t="s">
        <v>56</v>
      </c>
      <c r="AM52" t="s">
        <v>56</v>
      </c>
      <c r="AN52" t="s">
        <v>56</v>
      </c>
      <c r="AO52" t="s">
        <v>56</v>
      </c>
      <c r="AP52" t="s">
        <v>56</v>
      </c>
      <c r="AQ52" t="s">
        <v>56</v>
      </c>
      <c r="AR52">
        <v>0.02</v>
      </c>
      <c r="AS52" s="1">
        <v>44538</v>
      </c>
      <c r="AT52">
        <v>75</v>
      </c>
      <c r="AU52" t="s">
        <v>96</v>
      </c>
      <c r="AV52" t="s">
        <v>97</v>
      </c>
      <c r="AW52" t="s">
        <v>97</v>
      </c>
      <c r="AX52">
        <v>1</v>
      </c>
      <c r="AY52" t="s">
        <v>146</v>
      </c>
      <c r="AZ52" t="s">
        <v>147</v>
      </c>
      <c r="BA52">
        <v>1499369</v>
      </c>
      <c r="BB52">
        <v>3935</v>
      </c>
      <c r="BC52" t="s">
        <v>135</v>
      </c>
      <c r="BD52">
        <v>4320</v>
      </c>
      <c r="BE52" t="s">
        <v>106</v>
      </c>
      <c r="BF52">
        <v>1049</v>
      </c>
      <c r="BG52">
        <v>0.1</v>
      </c>
      <c r="BH52" t="s">
        <v>74</v>
      </c>
      <c r="BI52" t="s">
        <v>56</v>
      </c>
      <c r="BJ52">
        <v>75</v>
      </c>
      <c r="BK52" s="1">
        <v>45028.166516203702</v>
      </c>
      <c r="BL52" t="s">
        <v>59</v>
      </c>
    </row>
    <row r="53" spans="1:64" x14ac:dyDescent="0.35">
      <c r="A53">
        <v>33093</v>
      </c>
      <c r="B53">
        <v>7</v>
      </c>
      <c r="C53" t="s">
        <v>185</v>
      </c>
      <c r="D53" t="s">
        <v>155</v>
      </c>
      <c r="E53" s="1">
        <v>44508.375</v>
      </c>
      <c r="F53" s="1" t="s">
        <v>171</v>
      </c>
      <c r="G53" t="s">
        <v>178</v>
      </c>
      <c r="H53" t="s">
        <v>103</v>
      </c>
      <c r="I53">
        <v>0.69</v>
      </c>
      <c r="J53" t="s">
        <v>140</v>
      </c>
      <c r="K53" t="s">
        <v>55</v>
      </c>
      <c r="L53">
        <v>17180362</v>
      </c>
      <c r="M53">
        <v>3024713</v>
      </c>
      <c r="N53" t="s">
        <v>55</v>
      </c>
      <c r="O53">
        <v>1</v>
      </c>
      <c r="P53" t="s">
        <v>135</v>
      </c>
      <c r="Q53" s="1">
        <v>44578</v>
      </c>
      <c r="R53" t="s">
        <v>166</v>
      </c>
      <c r="S53">
        <v>1</v>
      </c>
      <c r="T53">
        <v>0.69</v>
      </c>
      <c r="U53">
        <v>0.1</v>
      </c>
      <c r="V53">
        <v>1065</v>
      </c>
      <c r="W53" t="s">
        <v>140</v>
      </c>
      <c r="X53" t="s">
        <v>141</v>
      </c>
      <c r="Y53" t="s">
        <v>56</v>
      </c>
      <c r="Z53" t="s">
        <v>103</v>
      </c>
      <c r="AA53" t="s">
        <v>56</v>
      </c>
      <c r="AB53" t="s">
        <v>139</v>
      </c>
      <c r="AC53" s="2">
        <v>44575</v>
      </c>
      <c r="AD53" t="s">
        <v>56</v>
      </c>
      <c r="AE53" t="s">
        <v>56</v>
      </c>
      <c r="AF53" t="s">
        <v>56</v>
      </c>
      <c r="AG53" t="s">
        <v>56</v>
      </c>
      <c r="AH53" t="s">
        <v>56</v>
      </c>
      <c r="AI53" s="1">
        <v>44578.083877314813</v>
      </c>
      <c r="AJ53" t="s">
        <v>158</v>
      </c>
      <c r="AK53" t="s">
        <v>56</v>
      </c>
      <c r="AL53" t="s">
        <v>56</v>
      </c>
      <c r="AM53" t="s">
        <v>56</v>
      </c>
      <c r="AN53" t="s">
        <v>56</v>
      </c>
      <c r="AO53" t="s">
        <v>56</v>
      </c>
      <c r="AP53" t="s">
        <v>56</v>
      </c>
      <c r="AQ53" t="s">
        <v>56</v>
      </c>
      <c r="AR53">
        <v>0.69</v>
      </c>
      <c r="AS53" s="1">
        <v>44538</v>
      </c>
      <c r="AT53">
        <v>75</v>
      </c>
      <c r="AU53" t="s">
        <v>96</v>
      </c>
      <c r="AV53" t="s">
        <v>97</v>
      </c>
      <c r="AW53" t="s">
        <v>97</v>
      </c>
      <c r="AX53">
        <v>1</v>
      </c>
      <c r="AY53" t="s">
        <v>140</v>
      </c>
      <c r="AZ53" t="s">
        <v>141</v>
      </c>
      <c r="BA53">
        <v>1499369</v>
      </c>
      <c r="BB53">
        <v>3938</v>
      </c>
      <c r="BC53" t="s">
        <v>135</v>
      </c>
      <c r="BD53">
        <v>4320</v>
      </c>
      <c r="BE53" t="s">
        <v>103</v>
      </c>
      <c r="BF53">
        <v>1065</v>
      </c>
      <c r="BG53">
        <v>0.2</v>
      </c>
      <c r="BH53" t="s">
        <v>74</v>
      </c>
      <c r="BI53" t="s">
        <v>56</v>
      </c>
      <c r="BJ53">
        <v>75</v>
      </c>
      <c r="BK53" s="1">
        <v>45028.166516203702</v>
      </c>
      <c r="BL53" t="s">
        <v>59</v>
      </c>
    </row>
    <row r="54" spans="1:64" x14ac:dyDescent="0.35">
      <c r="A54">
        <v>33113</v>
      </c>
      <c r="B54">
        <v>7</v>
      </c>
      <c r="C54" t="s">
        <v>185</v>
      </c>
      <c r="D54" t="s">
        <v>155</v>
      </c>
      <c r="E54" s="1">
        <v>44508.375</v>
      </c>
      <c r="F54" s="1" t="s">
        <v>171</v>
      </c>
      <c r="G54" t="s">
        <v>178</v>
      </c>
      <c r="H54" t="s">
        <v>119</v>
      </c>
      <c r="I54">
        <v>0.14000000000000001</v>
      </c>
      <c r="J54" t="s">
        <v>140</v>
      </c>
      <c r="K54" t="s">
        <v>55</v>
      </c>
      <c r="L54">
        <v>17180401</v>
      </c>
      <c r="M54">
        <v>3024713</v>
      </c>
      <c r="N54" t="s">
        <v>55</v>
      </c>
      <c r="O54">
        <v>1</v>
      </c>
      <c r="P54" t="s">
        <v>135</v>
      </c>
      <c r="Q54" s="1">
        <v>44578</v>
      </c>
      <c r="R54" t="s">
        <v>166</v>
      </c>
      <c r="S54">
        <v>1</v>
      </c>
      <c r="T54">
        <v>0.14000000000000001</v>
      </c>
      <c r="U54">
        <v>0.1</v>
      </c>
      <c r="V54">
        <v>1145</v>
      </c>
      <c r="W54" t="s">
        <v>140</v>
      </c>
      <c r="X54" t="s">
        <v>141</v>
      </c>
      <c r="Y54" t="s">
        <v>56</v>
      </c>
      <c r="Z54" t="s">
        <v>119</v>
      </c>
      <c r="AA54" t="s">
        <v>56</v>
      </c>
      <c r="AB54" t="s">
        <v>139</v>
      </c>
      <c r="AC54" s="2">
        <v>44575</v>
      </c>
      <c r="AD54" t="s">
        <v>56</v>
      </c>
      <c r="AE54" t="s">
        <v>56</v>
      </c>
      <c r="AF54" t="s">
        <v>56</v>
      </c>
      <c r="AG54" t="s">
        <v>56</v>
      </c>
      <c r="AH54" t="s">
        <v>56</v>
      </c>
      <c r="AI54" s="1">
        <v>44578.083877314813</v>
      </c>
      <c r="AJ54" t="s">
        <v>158</v>
      </c>
      <c r="AK54" t="s">
        <v>56</v>
      </c>
      <c r="AL54" t="s">
        <v>56</v>
      </c>
      <c r="AM54" t="s">
        <v>56</v>
      </c>
      <c r="AN54" t="s">
        <v>56</v>
      </c>
      <c r="AO54" t="s">
        <v>56</v>
      </c>
      <c r="AP54" t="s">
        <v>56</v>
      </c>
      <c r="AQ54" t="s">
        <v>56</v>
      </c>
      <c r="AR54">
        <v>0.14000000000000001</v>
      </c>
      <c r="AS54" s="1">
        <v>44538</v>
      </c>
      <c r="AT54">
        <v>75</v>
      </c>
      <c r="AU54" t="s">
        <v>96</v>
      </c>
      <c r="AV54" t="s">
        <v>97</v>
      </c>
      <c r="AW54" t="s">
        <v>97</v>
      </c>
      <c r="AX54">
        <v>1</v>
      </c>
      <c r="AY54" t="s">
        <v>140</v>
      </c>
      <c r="AZ54" t="s">
        <v>141</v>
      </c>
      <c r="BA54">
        <v>1499369</v>
      </c>
      <c r="BB54">
        <v>4237</v>
      </c>
      <c r="BC54" t="s">
        <v>135</v>
      </c>
      <c r="BD54">
        <v>4320</v>
      </c>
      <c r="BE54" t="s">
        <v>119</v>
      </c>
      <c r="BF54">
        <v>1145</v>
      </c>
      <c r="BG54">
        <v>0.3</v>
      </c>
      <c r="BH54" t="s">
        <v>74</v>
      </c>
      <c r="BI54" t="s">
        <v>56</v>
      </c>
      <c r="BJ54">
        <v>75</v>
      </c>
      <c r="BK54" s="1">
        <v>45028.166516203702</v>
      </c>
      <c r="BL54" t="s">
        <v>59</v>
      </c>
    </row>
    <row r="55" spans="1:64" x14ac:dyDescent="0.35">
      <c r="A55">
        <v>33097</v>
      </c>
      <c r="B55">
        <v>7</v>
      </c>
      <c r="C55" t="s">
        <v>185</v>
      </c>
      <c r="D55" t="s">
        <v>155</v>
      </c>
      <c r="E55" s="1">
        <v>44508.375</v>
      </c>
      <c r="F55" s="1" t="s">
        <v>171</v>
      </c>
      <c r="G55" t="s">
        <v>178</v>
      </c>
      <c r="H55" t="s">
        <v>100</v>
      </c>
      <c r="I55">
        <v>1.46</v>
      </c>
      <c r="J55" t="s">
        <v>56</v>
      </c>
      <c r="K55" t="s">
        <v>55</v>
      </c>
      <c r="L55">
        <v>17180368</v>
      </c>
      <c r="M55">
        <v>3024713</v>
      </c>
      <c r="N55" t="s">
        <v>55</v>
      </c>
      <c r="O55">
        <v>1</v>
      </c>
      <c r="P55" t="s">
        <v>135</v>
      </c>
      <c r="Q55" s="1">
        <v>44578</v>
      </c>
      <c r="R55" t="s">
        <v>166</v>
      </c>
      <c r="S55">
        <v>1</v>
      </c>
      <c r="T55">
        <v>1.46</v>
      </c>
      <c r="U55">
        <v>0.3</v>
      </c>
      <c r="V55">
        <v>1090</v>
      </c>
      <c r="W55" t="s">
        <v>56</v>
      </c>
      <c r="X55" t="s">
        <v>56</v>
      </c>
      <c r="Y55" t="s">
        <v>56</v>
      </c>
      <c r="Z55" t="s">
        <v>100</v>
      </c>
      <c r="AA55" t="s">
        <v>56</v>
      </c>
      <c r="AB55" t="s">
        <v>139</v>
      </c>
      <c r="AC55" s="2">
        <v>44575</v>
      </c>
      <c r="AD55" t="s">
        <v>56</v>
      </c>
      <c r="AE55" t="s">
        <v>56</v>
      </c>
      <c r="AF55" t="s">
        <v>56</v>
      </c>
      <c r="AG55" t="s">
        <v>56</v>
      </c>
      <c r="AH55" t="s">
        <v>56</v>
      </c>
      <c r="AI55" s="1">
        <v>44578.083877314813</v>
      </c>
      <c r="AJ55" t="s">
        <v>158</v>
      </c>
      <c r="AK55" t="s">
        <v>56</v>
      </c>
      <c r="AL55" t="s">
        <v>56</v>
      </c>
      <c r="AM55" t="s">
        <v>56</v>
      </c>
      <c r="AN55" t="s">
        <v>56</v>
      </c>
      <c r="AO55" t="s">
        <v>56</v>
      </c>
      <c r="AP55" t="s">
        <v>56</v>
      </c>
      <c r="AQ55" t="s">
        <v>56</v>
      </c>
      <c r="AR55">
        <v>1.46</v>
      </c>
      <c r="AS55" s="1">
        <v>44538</v>
      </c>
      <c r="AT55">
        <v>75</v>
      </c>
      <c r="AU55" t="s">
        <v>96</v>
      </c>
      <c r="AV55" t="s">
        <v>97</v>
      </c>
      <c r="AW55" t="s">
        <v>97</v>
      </c>
      <c r="AX55">
        <v>1</v>
      </c>
      <c r="AY55" t="s">
        <v>56</v>
      </c>
      <c r="AZ55" t="s">
        <v>56</v>
      </c>
      <c r="BA55">
        <v>1499369</v>
      </c>
      <c r="BB55">
        <v>3940</v>
      </c>
      <c r="BC55" t="s">
        <v>135</v>
      </c>
      <c r="BD55">
        <v>4320</v>
      </c>
      <c r="BE55" t="s">
        <v>100</v>
      </c>
      <c r="BF55">
        <v>1090</v>
      </c>
      <c r="BG55">
        <v>0.3</v>
      </c>
      <c r="BH55" t="s">
        <v>74</v>
      </c>
      <c r="BI55" t="s">
        <v>56</v>
      </c>
      <c r="BJ55">
        <v>75</v>
      </c>
      <c r="BK55" s="1">
        <v>45028.166516203702</v>
      </c>
      <c r="BL55" t="s">
        <v>59</v>
      </c>
    </row>
    <row r="56" spans="1:64" x14ac:dyDescent="0.35">
      <c r="A56">
        <v>33875</v>
      </c>
      <c r="B56">
        <v>7</v>
      </c>
      <c r="C56" t="s">
        <v>185</v>
      </c>
      <c r="D56" t="s">
        <v>155</v>
      </c>
      <c r="E56" s="1">
        <v>44876.402777777781</v>
      </c>
      <c r="F56" s="1" t="s">
        <v>171</v>
      </c>
      <c r="G56" t="s">
        <v>178</v>
      </c>
      <c r="H56" t="s">
        <v>98</v>
      </c>
      <c r="I56">
        <v>0.28999999999999998</v>
      </c>
      <c r="J56" t="s">
        <v>140</v>
      </c>
      <c r="K56" t="s">
        <v>55</v>
      </c>
      <c r="L56">
        <v>17300278</v>
      </c>
      <c r="M56">
        <v>3078053</v>
      </c>
      <c r="N56" t="s">
        <v>55</v>
      </c>
      <c r="O56">
        <v>1</v>
      </c>
      <c r="P56" t="s">
        <v>135</v>
      </c>
      <c r="Q56" s="1">
        <v>44952</v>
      </c>
      <c r="R56" t="s">
        <v>168</v>
      </c>
      <c r="S56">
        <v>1</v>
      </c>
      <c r="T56">
        <v>0.28999999999999998</v>
      </c>
      <c r="U56">
        <v>0.2</v>
      </c>
      <c r="V56">
        <v>1000</v>
      </c>
      <c r="W56" t="s">
        <v>140</v>
      </c>
      <c r="X56" t="s">
        <v>141</v>
      </c>
      <c r="Y56" t="s">
        <v>56</v>
      </c>
      <c r="Z56" t="s">
        <v>98</v>
      </c>
      <c r="AA56" t="s">
        <v>56</v>
      </c>
      <c r="AB56" t="s">
        <v>139</v>
      </c>
      <c r="AC56" s="2">
        <v>44951</v>
      </c>
      <c r="AD56" t="s">
        <v>56</v>
      </c>
      <c r="AE56" t="s">
        <v>56</v>
      </c>
      <c r="AF56" t="s">
        <v>56</v>
      </c>
      <c r="AG56" t="s">
        <v>56</v>
      </c>
      <c r="AH56" t="s">
        <v>56</v>
      </c>
      <c r="AI56" s="1">
        <v>44952.083819444444</v>
      </c>
      <c r="AJ56" t="s">
        <v>158</v>
      </c>
      <c r="AK56" t="s">
        <v>56</v>
      </c>
      <c r="AL56" t="s">
        <v>56</v>
      </c>
      <c r="AM56" t="s">
        <v>56</v>
      </c>
      <c r="AN56" t="s">
        <v>56</v>
      </c>
      <c r="AO56" t="s">
        <v>56</v>
      </c>
      <c r="AP56" t="s">
        <v>56</v>
      </c>
      <c r="AQ56" t="s">
        <v>56</v>
      </c>
      <c r="AR56">
        <v>0.28999999999999998</v>
      </c>
      <c r="AS56" s="1">
        <v>44939</v>
      </c>
      <c r="AT56">
        <v>75</v>
      </c>
      <c r="AU56" t="s">
        <v>96</v>
      </c>
      <c r="AV56" t="s">
        <v>97</v>
      </c>
      <c r="AW56" t="s">
        <v>97</v>
      </c>
      <c r="AX56">
        <v>1</v>
      </c>
      <c r="AY56" t="s">
        <v>140</v>
      </c>
      <c r="AZ56" t="s">
        <v>141</v>
      </c>
      <c r="BA56">
        <v>1551429</v>
      </c>
      <c r="BB56">
        <v>3928</v>
      </c>
      <c r="BC56" t="s">
        <v>135</v>
      </c>
      <c r="BD56">
        <v>4320</v>
      </c>
      <c r="BE56" t="s">
        <v>98</v>
      </c>
      <c r="BF56">
        <v>1000</v>
      </c>
      <c r="BG56">
        <v>0.2</v>
      </c>
      <c r="BH56" t="s">
        <v>74</v>
      </c>
      <c r="BI56" t="s">
        <v>56</v>
      </c>
      <c r="BJ56">
        <v>75</v>
      </c>
      <c r="BK56" s="1">
        <v>45028.166516203702</v>
      </c>
      <c r="BL56" t="s">
        <v>59</v>
      </c>
    </row>
    <row r="57" spans="1:64" x14ac:dyDescent="0.35">
      <c r="A57">
        <v>33881</v>
      </c>
      <c r="B57">
        <v>7</v>
      </c>
      <c r="C57" t="s">
        <v>185</v>
      </c>
      <c r="D57" t="s">
        <v>155</v>
      </c>
      <c r="E57" s="1">
        <v>44876.402777777781</v>
      </c>
      <c r="F57" s="1" t="s">
        <v>171</v>
      </c>
      <c r="G57" t="s">
        <v>178</v>
      </c>
      <c r="H57" t="s">
        <v>112</v>
      </c>
      <c r="I57">
        <v>0.1</v>
      </c>
      <c r="J57" t="s">
        <v>60</v>
      </c>
      <c r="K57" t="s">
        <v>55</v>
      </c>
      <c r="L57">
        <v>17300284</v>
      </c>
      <c r="M57">
        <v>3078053</v>
      </c>
      <c r="N57" t="s">
        <v>55</v>
      </c>
      <c r="O57">
        <v>1</v>
      </c>
      <c r="P57" t="s">
        <v>135</v>
      </c>
      <c r="Q57" s="1">
        <v>44952</v>
      </c>
      <c r="R57" t="s">
        <v>168</v>
      </c>
      <c r="S57">
        <v>1</v>
      </c>
      <c r="T57">
        <v>0.1</v>
      </c>
      <c r="U57">
        <v>0.1</v>
      </c>
      <c r="V57">
        <v>1025</v>
      </c>
      <c r="W57" t="s">
        <v>60</v>
      </c>
      <c r="X57" t="s">
        <v>61</v>
      </c>
      <c r="Y57" t="s">
        <v>56</v>
      </c>
      <c r="Z57" t="s">
        <v>112</v>
      </c>
      <c r="AA57" t="s">
        <v>56</v>
      </c>
      <c r="AB57" t="s">
        <v>139</v>
      </c>
      <c r="AC57" s="2">
        <v>44951</v>
      </c>
      <c r="AD57" t="s">
        <v>56</v>
      </c>
      <c r="AE57" t="s">
        <v>56</v>
      </c>
      <c r="AF57" t="s">
        <v>56</v>
      </c>
      <c r="AG57" t="s">
        <v>56</v>
      </c>
      <c r="AH57" t="s">
        <v>56</v>
      </c>
      <c r="AI57" s="1">
        <v>44952.083819444444</v>
      </c>
      <c r="AJ57" t="s">
        <v>158</v>
      </c>
      <c r="AK57" t="s">
        <v>56</v>
      </c>
      <c r="AL57" t="s">
        <v>56</v>
      </c>
      <c r="AM57" t="s">
        <v>56</v>
      </c>
      <c r="AN57" t="s">
        <v>56</v>
      </c>
      <c r="AO57" t="s">
        <v>56</v>
      </c>
      <c r="AP57" t="s">
        <v>56</v>
      </c>
      <c r="AQ57" t="s">
        <v>56</v>
      </c>
      <c r="AR57">
        <v>0.02</v>
      </c>
      <c r="AS57" s="1">
        <v>44939</v>
      </c>
      <c r="AT57">
        <v>75</v>
      </c>
      <c r="AU57" t="s">
        <v>96</v>
      </c>
      <c r="AV57" t="s">
        <v>97</v>
      </c>
      <c r="AW57" t="s">
        <v>97</v>
      </c>
      <c r="AX57">
        <v>1</v>
      </c>
      <c r="AY57" t="s">
        <v>146</v>
      </c>
      <c r="AZ57" t="s">
        <v>147</v>
      </c>
      <c r="BA57">
        <v>1551429</v>
      </c>
      <c r="BB57">
        <v>3931</v>
      </c>
      <c r="BC57" t="s">
        <v>135</v>
      </c>
      <c r="BD57">
        <v>4320</v>
      </c>
      <c r="BE57" t="s">
        <v>112</v>
      </c>
      <c r="BF57">
        <v>1025</v>
      </c>
      <c r="BG57">
        <v>0.1</v>
      </c>
      <c r="BH57" t="s">
        <v>74</v>
      </c>
      <c r="BI57" t="s">
        <v>56</v>
      </c>
      <c r="BJ57">
        <v>75</v>
      </c>
      <c r="BK57" s="1">
        <v>45028.166516203702</v>
      </c>
      <c r="BL57" t="s">
        <v>59</v>
      </c>
    </row>
    <row r="58" spans="1:64" x14ac:dyDescent="0.35">
      <c r="A58">
        <v>33883</v>
      </c>
      <c r="B58">
        <v>7</v>
      </c>
      <c r="C58" t="s">
        <v>185</v>
      </c>
      <c r="D58" t="s">
        <v>155</v>
      </c>
      <c r="E58" s="1">
        <v>44876.402777777781</v>
      </c>
      <c r="F58" s="1" t="s">
        <v>171</v>
      </c>
      <c r="G58" t="s">
        <v>178</v>
      </c>
      <c r="H58" t="s">
        <v>110</v>
      </c>
      <c r="I58">
        <v>0.31</v>
      </c>
      <c r="J58" t="s">
        <v>140</v>
      </c>
      <c r="K58" t="s">
        <v>55</v>
      </c>
      <c r="L58">
        <v>17300286</v>
      </c>
      <c r="M58">
        <v>3078053</v>
      </c>
      <c r="N58" t="s">
        <v>55</v>
      </c>
      <c r="O58">
        <v>1</v>
      </c>
      <c r="P58" t="s">
        <v>135</v>
      </c>
      <c r="Q58" s="1">
        <v>44952</v>
      </c>
      <c r="R58" t="s">
        <v>168</v>
      </c>
      <c r="S58">
        <v>1</v>
      </c>
      <c r="T58">
        <v>0.31</v>
      </c>
      <c r="U58">
        <v>0.3</v>
      </c>
      <c r="V58">
        <v>1030</v>
      </c>
      <c r="W58" t="s">
        <v>140</v>
      </c>
      <c r="X58" t="s">
        <v>141</v>
      </c>
      <c r="Y58" t="s">
        <v>56</v>
      </c>
      <c r="Z58" t="s">
        <v>110</v>
      </c>
      <c r="AA58" t="s">
        <v>56</v>
      </c>
      <c r="AB58" t="s">
        <v>139</v>
      </c>
      <c r="AC58" s="2">
        <v>44951</v>
      </c>
      <c r="AD58" t="s">
        <v>56</v>
      </c>
      <c r="AE58" t="s">
        <v>56</v>
      </c>
      <c r="AF58" t="s">
        <v>56</v>
      </c>
      <c r="AG58" t="s">
        <v>56</v>
      </c>
      <c r="AH58" t="s">
        <v>56</v>
      </c>
      <c r="AI58" s="1">
        <v>44952.083819444444</v>
      </c>
      <c r="AJ58" t="s">
        <v>158</v>
      </c>
      <c r="AK58" t="s">
        <v>56</v>
      </c>
      <c r="AL58" t="s">
        <v>56</v>
      </c>
      <c r="AM58" t="s">
        <v>56</v>
      </c>
      <c r="AN58" t="s">
        <v>56</v>
      </c>
      <c r="AO58" t="s">
        <v>56</v>
      </c>
      <c r="AP58" t="s">
        <v>56</v>
      </c>
      <c r="AQ58" t="s">
        <v>56</v>
      </c>
      <c r="AR58">
        <v>0.31</v>
      </c>
      <c r="AS58" s="1">
        <v>44939</v>
      </c>
      <c r="AT58">
        <v>75</v>
      </c>
      <c r="AU58" t="s">
        <v>96</v>
      </c>
      <c r="AV58" t="s">
        <v>97</v>
      </c>
      <c r="AW58" t="s">
        <v>97</v>
      </c>
      <c r="AX58">
        <v>1</v>
      </c>
      <c r="AY58" t="s">
        <v>140</v>
      </c>
      <c r="AZ58" t="s">
        <v>141</v>
      </c>
      <c r="BA58">
        <v>1551429</v>
      </c>
      <c r="BB58">
        <v>3932</v>
      </c>
      <c r="BC58" t="s">
        <v>135</v>
      </c>
      <c r="BD58">
        <v>4320</v>
      </c>
      <c r="BE58" t="s">
        <v>110</v>
      </c>
      <c r="BF58">
        <v>1030</v>
      </c>
      <c r="BG58">
        <v>0.3</v>
      </c>
      <c r="BH58" t="s">
        <v>74</v>
      </c>
      <c r="BI58" t="s">
        <v>56</v>
      </c>
      <c r="BJ58">
        <v>75</v>
      </c>
      <c r="BK58" s="1">
        <v>45028.166516203702</v>
      </c>
      <c r="BL58" t="s">
        <v>59</v>
      </c>
    </row>
    <row r="59" spans="1:64" x14ac:dyDescent="0.35">
      <c r="A59">
        <v>33885</v>
      </c>
      <c r="B59">
        <v>7</v>
      </c>
      <c r="C59" t="s">
        <v>185</v>
      </c>
      <c r="D59" t="s">
        <v>155</v>
      </c>
      <c r="E59" s="1">
        <v>44876.402777777781</v>
      </c>
      <c r="F59" s="1" t="s">
        <v>171</v>
      </c>
      <c r="G59" t="s">
        <v>178</v>
      </c>
      <c r="H59" t="s">
        <v>108</v>
      </c>
      <c r="I59">
        <v>1.64</v>
      </c>
      <c r="J59" t="s">
        <v>56</v>
      </c>
      <c r="K59" t="s">
        <v>55</v>
      </c>
      <c r="L59">
        <v>17300288</v>
      </c>
      <c r="M59">
        <v>3078053</v>
      </c>
      <c r="N59" t="s">
        <v>55</v>
      </c>
      <c r="O59">
        <v>1</v>
      </c>
      <c r="P59" t="s">
        <v>135</v>
      </c>
      <c r="Q59" s="1">
        <v>44952</v>
      </c>
      <c r="R59" t="s">
        <v>168</v>
      </c>
      <c r="S59">
        <v>1</v>
      </c>
      <c r="T59">
        <v>1.64</v>
      </c>
      <c r="U59">
        <v>0.06</v>
      </c>
      <c r="V59">
        <v>1040</v>
      </c>
      <c r="W59" t="s">
        <v>56</v>
      </c>
      <c r="X59" t="s">
        <v>56</v>
      </c>
      <c r="Y59" t="s">
        <v>56</v>
      </c>
      <c r="Z59" t="s">
        <v>108</v>
      </c>
      <c r="AA59" t="s">
        <v>56</v>
      </c>
      <c r="AB59" t="s">
        <v>139</v>
      </c>
      <c r="AC59" s="2">
        <v>44951</v>
      </c>
      <c r="AD59" t="s">
        <v>56</v>
      </c>
      <c r="AE59" t="s">
        <v>56</v>
      </c>
      <c r="AF59" t="s">
        <v>56</v>
      </c>
      <c r="AG59" t="s">
        <v>56</v>
      </c>
      <c r="AH59" t="s">
        <v>56</v>
      </c>
      <c r="AI59" s="1">
        <v>44952.083819444444</v>
      </c>
      <c r="AJ59" t="s">
        <v>158</v>
      </c>
      <c r="AK59" t="s">
        <v>56</v>
      </c>
      <c r="AL59" t="s">
        <v>56</v>
      </c>
      <c r="AM59" t="s">
        <v>56</v>
      </c>
      <c r="AN59" t="s">
        <v>56</v>
      </c>
      <c r="AO59" t="s">
        <v>56</v>
      </c>
      <c r="AP59" t="s">
        <v>56</v>
      </c>
      <c r="AQ59" t="s">
        <v>56</v>
      </c>
      <c r="AR59">
        <v>1.64</v>
      </c>
      <c r="AS59" s="1">
        <v>44939</v>
      </c>
      <c r="AT59">
        <v>75</v>
      </c>
      <c r="AU59" t="s">
        <v>96</v>
      </c>
      <c r="AV59" t="s">
        <v>97</v>
      </c>
      <c r="AW59" t="s">
        <v>97</v>
      </c>
      <c r="AX59">
        <v>1</v>
      </c>
      <c r="AY59" t="s">
        <v>56</v>
      </c>
      <c r="AZ59" t="s">
        <v>56</v>
      </c>
      <c r="BA59">
        <v>1551429</v>
      </c>
      <c r="BB59">
        <v>3933</v>
      </c>
      <c r="BC59" t="s">
        <v>135</v>
      </c>
      <c r="BD59">
        <v>4320</v>
      </c>
      <c r="BE59" t="s">
        <v>108</v>
      </c>
      <c r="BF59">
        <v>1040</v>
      </c>
      <c r="BG59">
        <v>0.2</v>
      </c>
      <c r="BH59" t="s">
        <v>74</v>
      </c>
      <c r="BI59" t="s">
        <v>56</v>
      </c>
      <c r="BJ59">
        <v>75</v>
      </c>
      <c r="BK59" s="1">
        <v>45028.166516203702</v>
      </c>
      <c r="BL59" t="s">
        <v>59</v>
      </c>
    </row>
    <row r="60" spans="1:64" x14ac:dyDescent="0.35">
      <c r="A60">
        <v>33909</v>
      </c>
      <c r="B60">
        <v>7</v>
      </c>
      <c r="C60" t="s">
        <v>185</v>
      </c>
      <c r="D60" t="s">
        <v>155</v>
      </c>
      <c r="E60" s="1">
        <v>44876.402777777781</v>
      </c>
      <c r="F60" s="1" t="s">
        <v>171</v>
      </c>
      <c r="G60" t="s">
        <v>178</v>
      </c>
      <c r="H60" t="s">
        <v>117</v>
      </c>
      <c r="I60">
        <v>137</v>
      </c>
      <c r="J60" t="s">
        <v>56</v>
      </c>
      <c r="K60" t="s">
        <v>55</v>
      </c>
      <c r="L60">
        <v>17300312</v>
      </c>
      <c r="M60">
        <v>3078053</v>
      </c>
      <c r="N60" t="s">
        <v>55</v>
      </c>
      <c r="O60">
        <v>1</v>
      </c>
      <c r="P60" t="s">
        <v>135</v>
      </c>
      <c r="Q60" s="1">
        <v>44952</v>
      </c>
      <c r="R60" t="s">
        <v>168</v>
      </c>
      <c r="S60">
        <v>1</v>
      </c>
      <c r="T60">
        <v>137</v>
      </c>
      <c r="U60">
        <v>0.5</v>
      </c>
      <c r="V60" t="s">
        <v>116</v>
      </c>
      <c r="W60" t="s">
        <v>56</v>
      </c>
      <c r="X60" t="s">
        <v>56</v>
      </c>
      <c r="Y60" t="s">
        <v>56</v>
      </c>
      <c r="Z60" t="s">
        <v>117</v>
      </c>
      <c r="AA60" t="s">
        <v>56</v>
      </c>
      <c r="AB60" t="s">
        <v>139</v>
      </c>
      <c r="AC60" s="2">
        <v>44951</v>
      </c>
      <c r="AD60" t="s">
        <v>56</v>
      </c>
      <c r="AE60" t="s">
        <v>56</v>
      </c>
      <c r="AF60" t="s">
        <v>56</v>
      </c>
      <c r="AG60" t="s">
        <v>56</v>
      </c>
      <c r="AH60" t="s">
        <v>56</v>
      </c>
      <c r="AI60" s="1">
        <v>44952.083819444444</v>
      </c>
      <c r="AJ60" t="s">
        <v>158</v>
      </c>
      <c r="AK60" t="s">
        <v>56</v>
      </c>
      <c r="AL60" t="s">
        <v>56</v>
      </c>
      <c r="AM60" t="s">
        <v>56</v>
      </c>
      <c r="AN60" t="s">
        <v>56</v>
      </c>
      <c r="AO60" t="s">
        <v>56</v>
      </c>
      <c r="AP60" t="s">
        <v>56</v>
      </c>
      <c r="AQ60" t="s">
        <v>56</v>
      </c>
      <c r="AR60">
        <v>137</v>
      </c>
      <c r="AS60" s="1">
        <v>44950</v>
      </c>
      <c r="AT60">
        <v>154</v>
      </c>
      <c r="AU60" t="s">
        <v>148</v>
      </c>
      <c r="AV60" t="s">
        <v>149</v>
      </c>
      <c r="AW60" t="s">
        <v>150</v>
      </c>
      <c r="AX60">
        <v>1</v>
      </c>
      <c r="AY60" t="s">
        <v>56</v>
      </c>
      <c r="AZ60" t="s">
        <v>56</v>
      </c>
      <c r="BA60">
        <v>1551429</v>
      </c>
      <c r="BB60">
        <v>4239</v>
      </c>
      <c r="BC60" t="s">
        <v>135</v>
      </c>
      <c r="BD60">
        <v>4320</v>
      </c>
      <c r="BE60" t="s">
        <v>117</v>
      </c>
      <c r="BF60" t="s">
        <v>116</v>
      </c>
      <c r="BG60">
        <v>1</v>
      </c>
      <c r="BH60" t="s">
        <v>58</v>
      </c>
      <c r="BI60" t="s">
        <v>56</v>
      </c>
      <c r="BJ60">
        <v>154</v>
      </c>
      <c r="BK60" s="1">
        <v>45028.166516203702</v>
      </c>
      <c r="BL60" t="s">
        <v>59</v>
      </c>
    </row>
    <row r="61" spans="1:64" x14ac:dyDescent="0.35">
      <c r="A61">
        <v>33889</v>
      </c>
      <c r="B61">
        <v>7</v>
      </c>
      <c r="C61" t="s">
        <v>185</v>
      </c>
      <c r="D61" t="s">
        <v>155</v>
      </c>
      <c r="E61" s="1">
        <v>44876.402777777781</v>
      </c>
      <c r="F61" s="1" t="s">
        <v>171</v>
      </c>
      <c r="G61" t="s">
        <v>178</v>
      </c>
      <c r="H61" t="s">
        <v>106</v>
      </c>
      <c r="I61">
        <v>0.06</v>
      </c>
      <c r="J61" t="s">
        <v>140</v>
      </c>
      <c r="K61" t="s">
        <v>55</v>
      </c>
      <c r="L61">
        <v>17300292</v>
      </c>
      <c r="M61">
        <v>3078053</v>
      </c>
      <c r="N61" t="s">
        <v>55</v>
      </c>
      <c r="O61">
        <v>1</v>
      </c>
      <c r="P61" t="s">
        <v>135</v>
      </c>
      <c r="Q61" s="1">
        <v>44952</v>
      </c>
      <c r="R61" t="s">
        <v>168</v>
      </c>
      <c r="S61">
        <v>1</v>
      </c>
      <c r="T61">
        <v>0.06</v>
      </c>
      <c r="U61">
        <v>0.04</v>
      </c>
      <c r="V61">
        <v>1049</v>
      </c>
      <c r="W61" t="s">
        <v>140</v>
      </c>
      <c r="X61" t="s">
        <v>141</v>
      </c>
      <c r="Y61" t="s">
        <v>56</v>
      </c>
      <c r="Z61" t="s">
        <v>106</v>
      </c>
      <c r="AA61" t="s">
        <v>56</v>
      </c>
      <c r="AB61" t="s">
        <v>139</v>
      </c>
      <c r="AC61" s="2">
        <v>44951</v>
      </c>
      <c r="AD61" t="s">
        <v>56</v>
      </c>
      <c r="AE61" t="s">
        <v>56</v>
      </c>
      <c r="AF61" t="s">
        <v>56</v>
      </c>
      <c r="AG61" t="s">
        <v>56</v>
      </c>
      <c r="AH61" t="s">
        <v>56</v>
      </c>
      <c r="AI61" s="1">
        <v>44952.083819444444</v>
      </c>
      <c r="AJ61" t="s">
        <v>158</v>
      </c>
      <c r="AK61" t="s">
        <v>56</v>
      </c>
      <c r="AL61" t="s">
        <v>56</v>
      </c>
      <c r="AM61" t="s">
        <v>56</v>
      </c>
      <c r="AN61" t="s">
        <v>56</v>
      </c>
      <c r="AO61" t="s">
        <v>56</v>
      </c>
      <c r="AP61" t="s">
        <v>56</v>
      </c>
      <c r="AQ61" t="s">
        <v>56</v>
      </c>
      <c r="AR61">
        <v>0.06</v>
      </c>
      <c r="AS61" s="1">
        <v>44939</v>
      </c>
      <c r="AT61">
        <v>75</v>
      </c>
      <c r="AU61" t="s">
        <v>96</v>
      </c>
      <c r="AV61" t="s">
        <v>97</v>
      </c>
      <c r="AW61" t="s">
        <v>97</v>
      </c>
      <c r="AX61">
        <v>1</v>
      </c>
      <c r="AY61" t="s">
        <v>140</v>
      </c>
      <c r="AZ61" t="s">
        <v>141</v>
      </c>
      <c r="BA61">
        <v>1551429</v>
      </c>
      <c r="BB61">
        <v>3935</v>
      </c>
      <c r="BC61" t="s">
        <v>135</v>
      </c>
      <c r="BD61">
        <v>4320</v>
      </c>
      <c r="BE61" t="s">
        <v>106</v>
      </c>
      <c r="BF61">
        <v>1049</v>
      </c>
      <c r="BG61">
        <v>0.1</v>
      </c>
      <c r="BH61" t="s">
        <v>74</v>
      </c>
      <c r="BI61" t="s">
        <v>56</v>
      </c>
      <c r="BJ61">
        <v>75</v>
      </c>
      <c r="BK61" s="1">
        <v>45028.166516203702</v>
      </c>
      <c r="BL61" t="s">
        <v>59</v>
      </c>
    </row>
    <row r="62" spans="1:64" x14ac:dyDescent="0.35">
      <c r="A62">
        <v>33895</v>
      </c>
      <c r="B62">
        <v>7</v>
      </c>
      <c r="C62" t="s">
        <v>185</v>
      </c>
      <c r="D62" t="s">
        <v>155</v>
      </c>
      <c r="E62" s="1">
        <v>44876.402777777781</v>
      </c>
      <c r="F62" s="1" t="s">
        <v>171</v>
      </c>
      <c r="G62" t="s">
        <v>178</v>
      </c>
      <c r="H62" t="s">
        <v>103</v>
      </c>
      <c r="I62">
        <v>0.57999999999999996</v>
      </c>
      <c r="J62" t="s">
        <v>140</v>
      </c>
      <c r="K62" t="s">
        <v>55</v>
      </c>
      <c r="L62">
        <v>17300298</v>
      </c>
      <c r="M62">
        <v>3078053</v>
      </c>
      <c r="N62" t="s">
        <v>55</v>
      </c>
      <c r="O62">
        <v>1</v>
      </c>
      <c r="P62" t="s">
        <v>135</v>
      </c>
      <c r="Q62" s="1">
        <v>44952</v>
      </c>
      <c r="R62" t="s">
        <v>168</v>
      </c>
      <c r="S62">
        <v>1</v>
      </c>
      <c r="T62">
        <v>0.57999999999999996</v>
      </c>
      <c r="U62">
        <v>0.1</v>
      </c>
      <c r="V62">
        <v>1065</v>
      </c>
      <c r="W62" t="s">
        <v>140</v>
      </c>
      <c r="X62" t="s">
        <v>141</v>
      </c>
      <c r="Y62" t="s">
        <v>56</v>
      </c>
      <c r="Z62" t="s">
        <v>103</v>
      </c>
      <c r="AA62" t="s">
        <v>56</v>
      </c>
      <c r="AB62" t="s">
        <v>139</v>
      </c>
      <c r="AC62" s="2">
        <v>44951</v>
      </c>
      <c r="AD62" t="s">
        <v>56</v>
      </c>
      <c r="AE62" t="s">
        <v>56</v>
      </c>
      <c r="AF62" t="s">
        <v>56</v>
      </c>
      <c r="AG62" t="s">
        <v>56</v>
      </c>
      <c r="AH62" t="s">
        <v>56</v>
      </c>
      <c r="AI62" s="1">
        <v>44952.083819444444</v>
      </c>
      <c r="AJ62" t="s">
        <v>158</v>
      </c>
      <c r="AK62" t="s">
        <v>56</v>
      </c>
      <c r="AL62" t="s">
        <v>56</v>
      </c>
      <c r="AM62" t="s">
        <v>56</v>
      </c>
      <c r="AN62" t="s">
        <v>56</v>
      </c>
      <c r="AO62" t="s">
        <v>56</v>
      </c>
      <c r="AP62" t="s">
        <v>56</v>
      </c>
      <c r="AQ62" t="s">
        <v>56</v>
      </c>
      <c r="AR62">
        <v>0.57999999999999996</v>
      </c>
      <c r="AS62" s="1">
        <v>44939</v>
      </c>
      <c r="AT62">
        <v>75</v>
      </c>
      <c r="AU62" t="s">
        <v>96</v>
      </c>
      <c r="AV62" t="s">
        <v>97</v>
      </c>
      <c r="AW62" t="s">
        <v>97</v>
      </c>
      <c r="AX62">
        <v>1</v>
      </c>
      <c r="AY62" t="s">
        <v>140</v>
      </c>
      <c r="AZ62" t="s">
        <v>141</v>
      </c>
      <c r="BA62">
        <v>1551429</v>
      </c>
      <c r="BB62">
        <v>3938</v>
      </c>
      <c r="BC62" t="s">
        <v>135</v>
      </c>
      <c r="BD62">
        <v>4320</v>
      </c>
      <c r="BE62" t="s">
        <v>103</v>
      </c>
      <c r="BF62">
        <v>1065</v>
      </c>
      <c r="BG62">
        <v>0.2</v>
      </c>
      <c r="BH62" t="s">
        <v>74</v>
      </c>
      <c r="BI62" t="s">
        <v>56</v>
      </c>
      <c r="BJ62">
        <v>75</v>
      </c>
      <c r="BK62" s="1">
        <v>45028.166516203702</v>
      </c>
      <c r="BL62" t="s">
        <v>59</v>
      </c>
    </row>
    <row r="63" spans="1:64" x14ac:dyDescent="0.35">
      <c r="A63">
        <v>33905</v>
      </c>
      <c r="B63">
        <v>7</v>
      </c>
      <c r="C63" t="s">
        <v>185</v>
      </c>
      <c r="D63" t="s">
        <v>155</v>
      </c>
      <c r="E63" s="1">
        <v>44876.402777777781</v>
      </c>
      <c r="F63" s="1" t="s">
        <v>171</v>
      </c>
      <c r="G63" t="s">
        <v>178</v>
      </c>
      <c r="H63" t="s">
        <v>119</v>
      </c>
      <c r="I63">
        <v>0.22</v>
      </c>
      <c r="J63" t="s">
        <v>140</v>
      </c>
      <c r="K63" t="s">
        <v>55</v>
      </c>
      <c r="L63">
        <v>17300308</v>
      </c>
      <c r="M63">
        <v>3078053</v>
      </c>
      <c r="N63" t="s">
        <v>55</v>
      </c>
      <c r="O63">
        <v>1</v>
      </c>
      <c r="P63" t="s">
        <v>135</v>
      </c>
      <c r="Q63" s="1">
        <v>44952</v>
      </c>
      <c r="R63" t="s">
        <v>168</v>
      </c>
      <c r="S63">
        <v>1</v>
      </c>
      <c r="T63">
        <v>0.22</v>
      </c>
      <c r="U63">
        <v>0.1</v>
      </c>
      <c r="V63">
        <v>1145</v>
      </c>
      <c r="W63" t="s">
        <v>140</v>
      </c>
      <c r="X63" t="s">
        <v>141</v>
      </c>
      <c r="Y63" t="s">
        <v>56</v>
      </c>
      <c r="Z63" t="s">
        <v>119</v>
      </c>
      <c r="AA63" t="s">
        <v>56</v>
      </c>
      <c r="AB63" t="s">
        <v>139</v>
      </c>
      <c r="AC63" s="2">
        <v>44951</v>
      </c>
      <c r="AD63" t="s">
        <v>56</v>
      </c>
      <c r="AE63" t="s">
        <v>56</v>
      </c>
      <c r="AF63" t="s">
        <v>56</v>
      </c>
      <c r="AG63" t="s">
        <v>56</v>
      </c>
      <c r="AH63" t="s">
        <v>56</v>
      </c>
      <c r="AI63" s="1">
        <v>44952.083819444444</v>
      </c>
      <c r="AJ63" t="s">
        <v>158</v>
      </c>
      <c r="AK63" t="s">
        <v>56</v>
      </c>
      <c r="AL63" t="s">
        <v>56</v>
      </c>
      <c r="AM63" t="s">
        <v>56</v>
      </c>
      <c r="AN63" t="s">
        <v>56</v>
      </c>
      <c r="AO63" t="s">
        <v>56</v>
      </c>
      <c r="AP63" t="s">
        <v>56</v>
      </c>
      <c r="AQ63" t="s">
        <v>56</v>
      </c>
      <c r="AR63">
        <v>0.22</v>
      </c>
      <c r="AS63" s="1">
        <v>44939</v>
      </c>
      <c r="AT63">
        <v>75</v>
      </c>
      <c r="AU63" t="s">
        <v>96</v>
      </c>
      <c r="AV63" t="s">
        <v>97</v>
      </c>
      <c r="AW63" t="s">
        <v>97</v>
      </c>
      <c r="AX63">
        <v>1</v>
      </c>
      <c r="AY63" t="s">
        <v>140</v>
      </c>
      <c r="AZ63" t="s">
        <v>141</v>
      </c>
      <c r="BA63">
        <v>1551429</v>
      </c>
      <c r="BB63">
        <v>4237</v>
      </c>
      <c r="BC63" t="s">
        <v>135</v>
      </c>
      <c r="BD63">
        <v>4320</v>
      </c>
      <c r="BE63" t="s">
        <v>119</v>
      </c>
      <c r="BF63">
        <v>1145</v>
      </c>
      <c r="BG63">
        <v>0.3</v>
      </c>
      <c r="BH63" t="s">
        <v>74</v>
      </c>
      <c r="BI63" t="s">
        <v>56</v>
      </c>
      <c r="BJ63">
        <v>75</v>
      </c>
      <c r="BK63" s="1">
        <v>45028.166516203702</v>
      </c>
      <c r="BL63" t="s">
        <v>59</v>
      </c>
    </row>
    <row r="64" spans="1:64" x14ac:dyDescent="0.35">
      <c r="A64">
        <v>33899</v>
      </c>
      <c r="B64">
        <v>7</v>
      </c>
      <c r="C64" t="s">
        <v>185</v>
      </c>
      <c r="D64" t="s">
        <v>155</v>
      </c>
      <c r="E64" s="1">
        <v>44876.402777777781</v>
      </c>
      <c r="F64" s="1" t="s">
        <v>171</v>
      </c>
      <c r="G64" t="s">
        <v>178</v>
      </c>
      <c r="H64" t="s">
        <v>100</v>
      </c>
      <c r="I64">
        <v>1.63</v>
      </c>
      <c r="J64" t="s">
        <v>56</v>
      </c>
      <c r="K64" t="s">
        <v>55</v>
      </c>
      <c r="L64">
        <v>17300302</v>
      </c>
      <c r="M64">
        <v>3078053</v>
      </c>
      <c r="N64" t="s">
        <v>55</v>
      </c>
      <c r="O64">
        <v>1</v>
      </c>
      <c r="P64" t="s">
        <v>135</v>
      </c>
      <c r="Q64" s="1">
        <v>44952</v>
      </c>
      <c r="R64" t="s">
        <v>168</v>
      </c>
      <c r="S64">
        <v>1</v>
      </c>
      <c r="T64">
        <v>1.63</v>
      </c>
      <c r="U64">
        <v>0.3</v>
      </c>
      <c r="V64">
        <v>1090</v>
      </c>
      <c r="W64" t="s">
        <v>56</v>
      </c>
      <c r="X64" t="s">
        <v>56</v>
      </c>
      <c r="Y64" t="s">
        <v>56</v>
      </c>
      <c r="Z64" t="s">
        <v>100</v>
      </c>
      <c r="AA64" t="s">
        <v>56</v>
      </c>
      <c r="AB64" t="s">
        <v>139</v>
      </c>
      <c r="AC64" s="2">
        <v>44951</v>
      </c>
      <c r="AD64" t="s">
        <v>56</v>
      </c>
      <c r="AE64" t="s">
        <v>56</v>
      </c>
      <c r="AF64" t="s">
        <v>56</v>
      </c>
      <c r="AG64" t="s">
        <v>56</v>
      </c>
      <c r="AH64" t="s">
        <v>56</v>
      </c>
      <c r="AI64" s="1">
        <v>44952.083819444444</v>
      </c>
      <c r="AJ64" t="s">
        <v>158</v>
      </c>
      <c r="AK64" t="s">
        <v>56</v>
      </c>
      <c r="AL64" t="s">
        <v>56</v>
      </c>
      <c r="AM64" t="s">
        <v>56</v>
      </c>
      <c r="AN64" t="s">
        <v>56</v>
      </c>
      <c r="AO64" t="s">
        <v>56</v>
      </c>
      <c r="AP64" t="s">
        <v>56</v>
      </c>
      <c r="AQ64" t="s">
        <v>56</v>
      </c>
      <c r="AR64">
        <v>1.63</v>
      </c>
      <c r="AS64" s="1">
        <v>44939</v>
      </c>
      <c r="AT64">
        <v>75</v>
      </c>
      <c r="AU64" t="s">
        <v>96</v>
      </c>
      <c r="AV64" t="s">
        <v>97</v>
      </c>
      <c r="AW64" t="s">
        <v>97</v>
      </c>
      <c r="AX64">
        <v>1</v>
      </c>
      <c r="AY64" t="s">
        <v>56</v>
      </c>
      <c r="AZ64" t="s">
        <v>56</v>
      </c>
      <c r="BA64">
        <v>1551429</v>
      </c>
      <c r="BB64">
        <v>3940</v>
      </c>
      <c r="BC64" t="s">
        <v>135</v>
      </c>
      <c r="BD64">
        <v>4320</v>
      </c>
      <c r="BE64" t="s">
        <v>100</v>
      </c>
      <c r="BF64">
        <v>1090</v>
      </c>
      <c r="BG64">
        <v>0.3</v>
      </c>
      <c r="BH64" t="s">
        <v>74</v>
      </c>
      <c r="BI64" t="s">
        <v>56</v>
      </c>
      <c r="BJ64">
        <v>75</v>
      </c>
      <c r="BK64" s="1">
        <v>45028.166516203702</v>
      </c>
      <c r="BL64" t="s">
        <v>59</v>
      </c>
    </row>
    <row r="65" spans="1:64" x14ac:dyDescent="0.35">
      <c r="A65">
        <v>27446</v>
      </c>
      <c r="B65">
        <v>99</v>
      </c>
      <c r="D65" t="s">
        <v>153</v>
      </c>
      <c r="E65" s="1">
        <v>42123.434027777781</v>
      </c>
      <c r="F65" s="1" t="s">
        <v>172</v>
      </c>
      <c r="G65" t="s">
        <v>173</v>
      </c>
      <c r="H65" t="s">
        <v>98</v>
      </c>
      <c r="I65">
        <v>0.21</v>
      </c>
      <c r="J65" t="s">
        <v>140</v>
      </c>
      <c r="K65" t="s">
        <v>55</v>
      </c>
      <c r="L65">
        <v>16412169</v>
      </c>
      <c r="M65">
        <v>2734226</v>
      </c>
      <c r="N65" t="s">
        <v>55</v>
      </c>
      <c r="O65">
        <v>1</v>
      </c>
      <c r="P65" t="s">
        <v>135</v>
      </c>
      <c r="Q65" s="1">
        <v>42208</v>
      </c>
      <c r="R65" t="s">
        <v>156</v>
      </c>
      <c r="S65">
        <v>1</v>
      </c>
      <c r="T65">
        <v>0.21</v>
      </c>
      <c r="U65">
        <v>0.1</v>
      </c>
      <c r="V65">
        <v>1000</v>
      </c>
      <c r="W65" t="s">
        <v>140</v>
      </c>
      <c r="X65" t="s">
        <v>141</v>
      </c>
      <c r="Y65" t="s">
        <v>56</v>
      </c>
      <c r="Z65" t="s">
        <v>98</v>
      </c>
      <c r="AA65" t="s">
        <v>56</v>
      </c>
      <c r="AB65" t="s">
        <v>139</v>
      </c>
      <c r="AC65" s="2">
        <v>42207</v>
      </c>
      <c r="AD65" t="s">
        <v>56</v>
      </c>
      <c r="AE65" t="s">
        <v>56</v>
      </c>
      <c r="AF65" t="s">
        <v>56</v>
      </c>
      <c r="AG65" t="s">
        <v>56</v>
      </c>
      <c r="AH65" t="s">
        <v>56</v>
      </c>
      <c r="AI65" s="1">
        <v>42208.08525462963</v>
      </c>
      <c r="AJ65" t="s">
        <v>73</v>
      </c>
      <c r="AK65" s="1">
        <v>42393.713842592595</v>
      </c>
      <c r="AL65" t="s">
        <v>57</v>
      </c>
      <c r="AM65" t="s">
        <v>56</v>
      </c>
      <c r="AN65" t="s">
        <v>56</v>
      </c>
      <c r="AO65" t="s">
        <v>56</v>
      </c>
      <c r="AP65" t="s">
        <v>56</v>
      </c>
      <c r="AQ65" t="s">
        <v>56</v>
      </c>
      <c r="AR65">
        <v>0.21</v>
      </c>
      <c r="AS65" s="1">
        <v>42195</v>
      </c>
      <c r="AT65">
        <v>75</v>
      </c>
      <c r="AU65" t="s">
        <v>96</v>
      </c>
      <c r="AV65" t="s">
        <v>97</v>
      </c>
      <c r="AW65" t="s">
        <v>97</v>
      </c>
      <c r="AX65">
        <v>1</v>
      </c>
      <c r="AY65" t="s">
        <v>140</v>
      </c>
      <c r="AZ65" t="s">
        <v>141</v>
      </c>
      <c r="BA65">
        <v>1212019</v>
      </c>
      <c r="BB65">
        <v>3928</v>
      </c>
      <c r="BC65" t="s">
        <v>135</v>
      </c>
      <c r="BD65">
        <v>4320</v>
      </c>
      <c r="BE65" t="s">
        <v>98</v>
      </c>
      <c r="BF65">
        <v>1000</v>
      </c>
      <c r="BG65">
        <v>0.2</v>
      </c>
      <c r="BH65" t="s">
        <v>74</v>
      </c>
      <c r="BI65" t="s">
        <v>56</v>
      </c>
      <c r="BJ65">
        <v>75</v>
      </c>
      <c r="BK65" s="1">
        <v>45028.166516203702</v>
      </c>
      <c r="BL65" t="s">
        <v>59</v>
      </c>
    </row>
    <row r="66" spans="1:64" x14ac:dyDescent="0.35">
      <c r="A66">
        <v>27448</v>
      </c>
      <c r="B66">
        <v>99</v>
      </c>
      <c r="D66" t="s">
        <v>153</v>
      </c>
      <c r="E66" s="1">
        <v>42123.434027777781</v>
      </c>
      <c r="F66" s="1" t="s">
        <v>172</v>
      </c>
      <c r="G66" t="s">
        <v>173</v>
      </c>
      <c r="H66" t="s">
        <v>112</v>
      </c>
      <c r="I66">
        <v>0.1</v>
      </c>
      <c r="J66" t="s">
        <v>60</v>
      </c>
      <c r="K66" t="s">
        <v>55</v>
      </c>
      <c r="L66">
        <v>16412171</v>
      </c>
      <c r="M66">
        <v>2734226</v>
      </c>
      <c r="N66" t="s">
        <v>55</v>
      </c>
      <c r="O66">
        <v>1</v>
      </c>
      <c r="P66" t="s">
        <v>135</v>
      </c>
      <c r="Q66" s="1">
        <v>42208</v>
      </c>
      <c r="R66" t="s">
        <v>156</v>
      </c>
      <c r="S66">
        <v>1</v>
      </c>
      <c r="T66">
        <v>0.1</v>
      </c>
      <c r="U66">
        <v>0.1</v>
      </c>
      <c r="V66">
        <v>1025</v>
      </c>
      <c r="W66" t="s">
        <v>60</v>
      </c>
      <c r="X66" t="s">
        <v>61</v>
      </c>
      <c r="Y66" t="s">
        <v>56</v>
      </c>
      <c r="Z66" t="s">
        <v>112</v>
      </c>
      <c r="AA66" t="s">
        <v>56</v>
      </c>
      <c r="AB66" t="s">
        <v>139</v>
      </c>
      <c r="AC66" s="2">
        <v>42207</v>
      </c>
      <c r="AD66" t="s">
        <v>56</v>
      </c>
      <c r="AE66" t="s">
        <v>56</v>
      </c>
      <c r="AF66" t="s">
        <v>56</v>
      </c>
      <c r="AG66" t="s">
        <v>56</v>
      </c>
      <c r="AH66" t="s">
        <v>56</v>
      </c>
      <c r="AI66" s="1">
        <v>42208.08525462963</v>
      </c>
      <c r="AJ66" t="s">
        <v>73</v>
      </c>
      <c r="AK66" s="1">
        <v>42393.713842592595</v>
      </c>
      <c r="AL66" t="s">
        <v>57</v>
      </c>
      <c r="AM66" t="s">
        <v>56</v>
      </c>
      <c r="AN66" t="s">
        <v>56</v>
      </c>
      <c r="AO66" t="s">
        <v>56</v>
      </c>
      <c r="AP66" t="s">
        <v>56</v>
      </c>
      <c r="AQ66" t="s">
        <v>56</v>
      </c>
      <c r="AR66">
        <v>0.01</v>
      </c>
      <c r="AS66" s="1">
        <v>42195</v>
      </c>
      <c r="AT66">
        <v>75</v>
      </c>
      <c r="AU66" t="s">
        <v>96</v>
      </c>
      <c r="AV66" t="s">
        <v>97</v>
      </c>
      <c r="AW66" t="s">
        <v>97</v>
      </c>
      <c r="AX66">
        <v>1</v>
      </c>
      <c r="AY66" t="s">
        <v>146</v>
      </c>
      <c r="AZ66" t="s">
        <v>147</v>
      </c>
      <c r="BA66">
        <v>1212019</v>
      </c>
      <c r="BB66">
        <v>3931</v>
      </c>
      <c r="BC66" t="s">
        <v>135</v>
      </c>
      <c r="BD66">
        <v>4320</v>
      </c>
      <c r="BE66" t="s">
        <v>112</v>
      </c>
      <c r="BF66">
        <v>1025</v>
      </c>
      <c r="BG66">
        <v>0.1</v>
      </c>
      <c r="BH66" t="s">
        <v>74</v>
      </c>
      <c r="BI66" t="s">
        <v>56</v>
      </c>
      <c r="BJ66">
        <v>75</v>
      </c>
      <c r="BK66" s="1">
        <v>45028.166516203702</v>
      </c>
      <c r="BL66" t="s">
        <v>59</v>
      </c>
    </row>
    <row r="67" spans="1:64" x14ac:dyDescent="0.35">
      <c r="A67">
        <v>27449</v>
      </c>
      <c r="B67">
        <v>99</v>
      </c>
      <c r="D67" t="s">
        <v>153</v>
      </c>
      <c r="E67" s="1">
        <v>42123.434027777781</v>
      </c>
      <c r="F67" s="1" t="s">
        <v>172</v>
      </c>
      <c r="G67" t="s">
        <v>173</v>
      </c>
      <c r="H67" t="s">
        <v>110</v>
      </c>
      <c r="I67">
        <v>0.3</v>
      </c>
      <c r="J67" t="s">
        <v>60</v>
      </c>
      <c r="K67" t="s">
        <v>55</v>
      </c>
      <c r="L67">
        <v>16412172</v>
      </c>
      <c r="M67">
        <v>2734226</v>
      </c>
      <c r="N67" t="s">
        <v>55</v>
      </c>
      <c r="O67">
        <v>1</v>
      </c>
      <c r="P67" t="s">
        <v>135</v>
      </c>
      <c r="Q67" s="1">
        <v>42208</v>
      </c>
      <c r="R67" t="s">
        <v>156</v>
      </c>
      <c r="S67">
        <v>1</v>
      </c>
      <c r="T67">
        <v>0.3</v>
      </c>
      <c r="U67">
        <v>0.3</v>
      </c>
      <c r="V67">
        <v>1030</v>
      </c>
      <c r="W67" t="s">
        <v>60</v>
      </c>
      <c r="X67" t="s">
        <v>61</v>
      </c>
      <c r="Y67" t="s">
        <v>56</v>
      </c>
      <c r="Z67" t="s">
        <v>110</v>
      </c>
      <c r="AA67" t="s">
        <v>56</v>
      </c>
      <c r="AB67" t="s">
        <v>139</v>
      </c>
      <c r="AC67" s="2">
        <v>42207</v>
      </c>
      <c r="AD67" t="s">
        <v>56</v>
      </c>
      <c r="AE67" t="s">
        <v>56</v>
      </c>
      <c r="AF67" t="s">
        <v>56</v>
      </c>
      <c r="AG67" t="s">
        <v>56</v>
      </c>
      <c r="AH67" t="s">
        <v>56</v>
      </c>
      <c r="AI67" s="1">
        <v>42208.08525462963</v>
      </c>
      <c r="AJ67" t="s">
        <v>73</v>
      </c>
      <c r="AK67" s="1">
        <v>42393.713842592595</v>
      </c>
      <c r="AL67" t="s">
        <v>57</v>
      </c>
      <c r="AM67" t="s">
        <v>56</v>
      </c>
      <c r="AN67" t="s">
        <v>56</v>
      </c>
      <c r="AO67" t="s">
        <v>56</v>
      </c>
      <c r="AP67" t="s">
        <v>56</v>
      </c>
      <c r="AQ67" t="s">
        <v>56</v>
      </c>
      <c r="AR67">
        <v>0.08</v>
      </c>
      <c r="AS67" s="1">
        <v>42195</v>
      </c>
      <c r="AT67">
        <v>75</v>
      </c>
      <c r="AU67" t="s">
        <v>96</v>
      </c>
      <c r="AV67" t="s">
        <v>97</v>
      </c>
      <c r="AW67" t="s">
        <v>97</v>
      </c>
      <c r="AX67">
        <v>1</v>
      </c>
      <c r="AY67" t="s">
        <v>146</v>
      </c>
      <c r="AZ67" t="s">
        <v>147</v>
      </c>
      <c r="BA67">
        <v>1212019</v>
      </c>
      <c r="BB67">
        <v>3932</v>
      </c>
      <c r="BC67" t="s">
        <v>135</v>
      </c>
      <c r="BD67">
        <v>4320</v>
      </c>
      <c r="BE67" t="s">
        <v>110</v>
      </c>
      <c r="BF67">
        <v>1030</v>
      </c>
      <c r="BG67">
        <v>0.3</v>
      </c>
      <c r="BH67" t="s">
        <v>74</v>
      </c>
      <c r="BI67" t="s">
        <v>56</v>
      </c>
      <c r="BJ67">
        <v>75</v>
      </c>
      <c r="BK67" s="1">
        <v>45028.166516203702</v>
      </c>
      <c r="BL67" t="s">
        <v>59</v>
      </c>
    </row>
    <row r="68" spans="1:64" x14ac:dyDescent="0.35">
      <c r="A68">
        <v>27450</v>
      </c>
      <c r="B68">
        <v>99</v>
      </c>
      <c r="D68" t="s">
        <v>153</v>
      </c>
      <c r="E68" s="1">
        <v>42123.434027777781</v>
      </c>
      <c r="F68" s="1" t="s">
        <v>172</v>
      </c>
      <c r="G68" t="s">
        <v>173</v>
      </c>
      <c r="H68" t="s">
        <v>108</v>
      </c>
      <c r="I68">
        <v>0.55000000000000004</v>
      </c>
      <c r="J68" t="s">
        <v>140</v>
      </c>
      <c r="K68" t="s">
        <v>55</v>
      </c>
      <c r="L68">
        <v>16412173</v>
      </c>
      <c r="M68">
        <v>2734226</v>
      </c>
      <c r="N68" t="s">
        <v>55</v>
      </c>
      <c r="O68">
        <v>1</v>
      </c>
      <c r="P68" t="s">
        <v>135</v>
      </c>
      <c r="Q68" s="1">
        <v>42208</v>
      </c>
      <c r="R68" t="s">
        <v>156</v>
      </c>
      <c r="S68">
        <v>1</v>
      </c>
      <c r="T68">
        <v>0.55000000000000004</v>
      </c>
      <c r="U68">
        <v>0.09</v>
      </c>
      <c r="V68">
        <v>1040</v>
      </c>
      <c r="W68" t="s">
        <v>140</v>
      </c>
      <c r="X68" t="s">
        <v>141</v>
      </c>
      <c r="Y68" t="s">
        <v>56</v>
      </c>
      <c r="Z68" t="s">
        <v>108</v>
      </c>
      <c r="AA68" t="s">
        <v>56</v>
      </c>
      <c r="AB68" t="s">
        <v>139</v>
      </c>
      <c r="AC68" s="2">
        <v>42207</v>
      </c>
      <c r="AD68" t="s">
        <v>56</v>
      </c>
      <c r="AE68" t="s">
        <v>56</v>
      </c>
      <c r="AF68" t="s">
        <v>56</v>
      </c>
      <c r="AG68" t="s">
        <v>56</v>
      </c>
      <c r="AH68" t="s">
        <v>56</v>
      </c>
      <c r="AI68" s="1">
        <v>42208.08525462963</v>
      </c>
      <c r="AJ68" t="s">
        <v>73</v>
      </c>
      <c r="AK68" s="1">
        <v>42393.713842592595</v>
      </c>
      <c r="AL68" t="s">
        <v>57</v>
      </c>
      <c r="AM68" t="s">
        <v>56</v>
      </c>
      <c r="AN68" t="s">
        <v>56</v>
      </c>
      <c r="AO68" t="s">
        <v>56</v>
      </c>
      <c r="AP68" t="s">
        <v>56</v>
      </c>
      <c r="AQ68" t="s">
        <v>56</v>
      </c>
      <c r="AR68">
        <v>0.55000000000000004</v>
      </c>
      <c r="AS68" s="1">
        <v>42195</v>
      </c>
      <c r="AT68">
        <v>75</v>
      </c>
      <c r="AU68" t="s">
        <v>96</v>
      </c>
      <c r="AV68" t="s">
        <v>97</v>
      </c>
      <c r="AW68" t="s">
        <v>97</v>
      </c>
      <c r="AX68">
        <v>1</v>
      </c>
      <c r="AY68" t="s">
        <v>140</v>
      </c>
      <c r="AZ68" t="s">
        <v>141</v>
      </c>
      <c r="BA68">
        <v>1212019</v>
      </c>
      <c r="BB68">
        <v>3933</v>
      </c>
      <c r="BC68" t="s">
        <v>135</v>
      </c>
      <c r="BD68">
        <v>4320</v>
      </c>
      <c r="BE68" t="s">
        <v>108</v>
      </c>
      <c r="BF68">
        <v>1040</v>
      </c>
      <c r="BG68">
        <v>0.2</v>
      </c>
      <c r="BH68" t="s">
        <v>74</v>
      </c>
      <c r="BI68" t="s">
        <v>56</v>
      </c>
      <c r="BJ68">
        <v>75</v>
      </c>
      <c r="BK68" s="1">
        <v>45028.166516203702</v>
      </c>
      <c r="BL68" t="s">
        <v>59</v>
      </c>
    </row>
    <row r="69" spans="1:64" x14ac:dyDescent="0.35">
      <c r="A69">
        <v>27486</v>
      </c>
      <c r="B69">
        <v>99</v>
      </c>
      <c r="D69" t="s">
        <v>153</v>
      </c>
      <c r="E69" s="1">
        <v>42123.434027777781</v>
      </c>
      <c r="F69" s="1" t="s">
        <v>172</v>
      </c>
      <c r="G69" t="s">
        <v>173</v>
      </c>
      <c r="H69" t="s">
        <v>117</v>
      </c>
      <c r="I69">
        <v>67</v>
      </c>
      <c r="J69" t="s">
        <v>56</v>
      </c>
      <c r="K69" t="s">
        <v>55</v>
      </c>
      <c r="L69">
        <v>16412226</v>
      </c>
      <c r="M69">
        <v>2734226</v>
      </c>
      <c r="N69" t="s">
        <v>55</v>
      </c>
      <c r="O69">
        <v>1</v>
      </c>
      <c r="P69" t="s">
        <v>135</v>
      </c>
      <c r="Q69" s="1">
        <v>42208</v>
      </c>
      <c r="R69" t="s">
        <v>156</v>
      </c>
      <c r="S69">
        <v>1</v>
      </c>
      <c r="T69">
        <v>67</v>
      </c>
      <c r="U69">
        <v>0.3</v>
      </c>
      <c r="V69" t="s">
        <v>116</v>
      </c>
      <c r="W69" t="s">
        <v>56</v>
      </c>
      <c r="X69" t="s">
        <v>56</v>
      </c>
      <c r="Y69" t="s">
        <v>56</v>
      </c>
      <c r="Z69" t="s">
        <v>117</v>
      </c>
      <c r="AA69" t="s">
        <v>56</v>
      </c>
      <c r="AB69" t="s">
        <v>139</v>
      </c>
      <c r="AC69" s="2">
        <v>42207</v>
      </c>
      <c r="AD69" t="s">
        <v>56</v>
      </c>
      <c r="AE69" t="s">
        <v>56</v>
      </c>
      <c r="AF69" t="s">
        <v>56</v>
      </c>
      <c r="AG69" t="s">
        <v>56</v>
      </c>
      <c r="AH69" t="s">
        <v>56</v>
      </c>
      <c r="AI69" s="1">
        <v>42208.08525462963</v>
      </c>
      <c r="AJ69" t="s">
        <v>73</v>
      </c>
      <c r="AK69" s="1">
        <v>42393.713842592595</v>
      </c>
      <c r="AL69" t="s">
        <v>57</v>
      </c>
      <c r="AM69" t="s">
        <v>56</v>
      </c>
      <c r="AN69" t="s">
        <v>56</v>
      </c>
      <c r="AO69" t="s">
        <v>56</v>
      </c>
      <c r="AP69" t="s">
        <v>56</v>
      </c>
      <c r="AQ69" t="s">
        <v>56</v>
      </c>
      <c r="AR69">
        <v>67</v>
      </c>
      <c r="AS69" s="1">
        <v>42150</v>
      </c>
      <c r="AT69">
        <v>154</v>
      </c>
      <c r="AU69" t="s">
        <v>148</v>
      </c>
      <c r="AV69" t="s">
        <v>149</v>
      </c>
      <c r="AW69" t="s">
        <v>150</v>
      </c>
      <c r="AX69">
        <v>1</v>
      </c>
      <c r="AY69" t="s">
        <v>56</v>
      </c>
      <c r="AZ69" t="s">
        <v>56</v>
      </c>
      <c r="BA69">
        <v>1212019</v>
      </c>
      <c r="BB69">
        <v>4239</v>
      </c>
      <c r="BC69" t="s">
        <v>135</v>
      </c>
      <c r="BD69">
        <v>4320</v>
      </c>
      <c r="BE69" t="s">
        <v>117</v>
      </c>
      <c r="BF69" t="s">
        <v>116</v>
      </c>
      <c r="BG69">
        <v>1</v>
      </c>
      <c r="BH69" t="s">
        <v>58</v>
      </c>
      <c r="BI69" t="s">
        <v>56</v>
      </c>
      <c r="BJ69">
        <v>154</v>
      </c>
      <c r="BK69" s="1">
        <v>45028.166516203702</v>
      </c>
      <c r="BL69" t="s">
        <v>59</v>
      </c>
    </row>
    <row r="70" spans="1:64" x14ac:dyDescent="0.35">
      <c r="A70">
        <v>27451</v>
      </c>
      <c r="B70">
        <v>99</v>
      </c>
      <c r="D70" t="s">
        <v>153</v>
      </c>
      <c r="E70" s="1">
        <v>42123.434027777781</v>
      </c>
      <c r="F70" s="1" t="s">
        <v>172</v>
      </c>
      <c r="G70" t="s">
        <v>173</v>
      </c>
      <c r="H70" t="s">
        <v>106</v>
      </c>
      <c r="I70">
        <v>0.1</v>
      </c>
      <c r="J70" t="s">
        <v>60</v>
      </c>
      <c r="K70" t="s">
        <v>55</v>
      </c>
      <c r="L70">
        <v>16412174</v>
      </c>
      <c r="M70">
        <v>2734226</v>
      </c>
      <c r="N70" t="s">
        <v>55</v>
      </c>
      <c r="O70">
        <v>1</v>
      </c>
      <c r="P70" t="s">
        <v>135</v>
      </c>
      <c r="Q70" s="1">
        <v>42208</v>
      </c>
      <c r="R70" t="s">
        <v>156</v>
      </c>
      <c r="S70">
        <v>1</v>
      </c>
      <c r="T70">
        <v>0.1</v>
      </c>
      <c r="U70">
        <v>0.1</v>
      </c>
      <c r="V70">
        <v>1049</v>
      </c>
      <c r="W70" t="s">
        <v>60</v>
      </c>
      <c r="X70" t="s">
        <v>61</v>
      </c>
      <c r="Y70" t="s">
        <v>56</v>
      </c>
      <c r="Z70" t="s">
        <v>106</v>
      </c>
      <c r="AA70" t="s">
        <v>56</v>
      </c>
      <c r="AB70" t="s">
        <v>139</v>
      </c>
      <c r="AC70" s="2">
        <v>42207</v>
      </c>
      <c r="AD70" t="s">
        <v>56</v>
      </c>
      <c r="AE70" t="s">
        <v>56</v>
      </c>
      <c r="AF70" t="s">
        <v>56</v>
      </c>
      <c r="AG70" t="s">
        <v>56</v>
      </c>
      <c r="AH70" t="s">
        <v>56</v>
      </c>
      <c r="AI70" s="1">
        <v>42208.08525462963</v>
      </c>
      <c r="AJ70" t="s">
        <v>73</v>
      </c>
      <c r="AK70" s="1">
        <v>42393.713842592595</v>
      </c>
      <c r="AL70" t="s">
        <v>57</v>
      </c>
      <c r="AM70" t="s">
        <v>56</v>
      </c>
      <c r="AN70" t="s">
        <v>56</v>
      </c>
      <c r="AO70" t="s">
        <v>56</v>
      </c>
      <c r="AP70" t="s">
        <v>56</v>
      </c>
      <c r="AQ70" t="s">
        <v>56</v>
      </c>
      <c r="AR70">
        <v>0.04</v>
      </c>
      <c r="AS70" s="1">
        <v>42195</v>
      </c>
      <c r="AT70">
        <v>75</v>
      </c>
      <c r="AU70" t="s">
        <v>96</v>
      </c>
      <c r="AV70" t="s">
        <v>97</v>
      </c>
      <c r="AW70" t="s">
        <v>97</v>
      </c>
      <c r="AX70">
        <v>1</v>
      </c>
      <c r="AY70" t="s">
        <v>146</v>
      </c>
      <c r="AZ70" t="s">
        <v>147</v>
      </c>
      <c r="BA70">
        <v>1212019</v>
      </c>
      <c r="BB70">
        <v>3935</v>
      </c>
      <c r="BC70" t="s">
        <v>135</v>
      </c>
      <c r="BD70">
        <v>4320</v>
      </c>
      <c r="BE70" t="s">
        <v>106</v>
      </c>
      <c r="BF70">
        <v>1049</v>
      </c>
      <c r="BG70">
        <v>0.1</v>
      </c>
      <c r="BH70" t="s">
        <v>74</v>
      </c>
      <c r="BI70" t="s">
        <v>56</v>
      </c>
      <c r="BJ70">
        <v>75</v>
      </c>
      <c r="BK70" s="1">
        <v>45028.166516203702</v>
      </c>
      <c r="BL70" t="s">
        <v>59</v>
      </c>
    </row>
    <row r="71" spans="1:64" x14ac:dyDescent="0.35">
      <c r="A71">
        <v>27453</v>
      </c>
      <c r="B71">
        <v>99</v>
      </c>
      <c r="D71" t="s">
        <v>153</v>
      </c>
      <c r="E71" s="1">
        <v>42123.434027777781</v>
      </c>
      <c r="F71" s="1" t="s">
        <v>172</v>
      </c>
      <c r="G71" t="s">
        <v>173</v>
      </c>
      <c r="H71" t="s">
        <v>103</v>
      </c>
      <c r="I71">
        <v>0.53</v>
      </c>
      <c r="J71" t="s">
        <v>140</v>
      </c>
      <c r="K71" t="s">
        <v>55</v>
      </c>
      <c r="L71">
        <v>16412176</v>
      </c>
      <c r="M71">
        <v>2734226</v>
      </c>
      <c r="N71" t="s">
        <v>55</v>
      </c>
      <c r="O71">
        <v>1</v>
      </c>
      <c r="P71" t="s">
        <v>135</v>
      </c>
      <c r="Q71" s="1">
        <v>42208</v>
      </c>
      <c r="R71" t="s">
        <v>156</v>
      </c>
      <c r="S71">
        <v>1</v>
      </c>
      <c r="T71">
        <v>0.53</v>
      </c>
      <c r="U71">
        <v>0.08</v>
      </c>
      <c r="V71">
        <v>1065</v>
      </c>
      <c r="W71" t="s">
        <v>140</v>
      </c>
      <c r="X71" t="s">
        <v>141</v>
      </c>
      <c r="Y71" t="s">
        <v>56</v>
      </c>
      <c r="Z71" t="s">
        <v>103</v>
      </c>
      <c r="AA71" t="s">
        <v>56</v>
      </c>
      <c r="AB71" t="s">
        <v>139</v>
      </c>
      <c r="AC71" s="2">
        <v>42207</v>
      </c>
      <c r="AD71" t="s">
        <v>56</v>
      </c>
      <c r="AE71" t="s">
        <v>56</v>
      </c>
      <c r="AF71" t="s">
        <v>56</v>
      </c>
      <c r="AG71" t="s">
        <v>56</v>
      </c>
      <c r="AH71" t="s">
        <v>56</v>
      </c>
      <c r="AI71" s="1">
        <v>42208.08525462963</v>
      </c>
      <c r="AJ71" t="s">
        <v>73</v>
      </c>
      <c r="AK71" s="1">
        <v>42393.713842592595</v>
      </c>
      <c r="AL71" t="s">
        <v>57</v>
      </c>
      <c r="AM71" t="s">
        <v>56</v>
      </c>
      <c r="AN71" t="s">
        <v>56</v>
      </c>
      <c r="AO71" t="s">
        <v>56</v>
      </c>
      <c r="AP71" t="s">
        <v>56</v>
      </c>
      <c r="AQ71" t="s">
        <v>56</v>
      </c>
      <c r="AR71">
        <v>0.53</v>
      </c>
      <c r="AS71" s="1">
        <v>42195</v>
      </c>
      <c r="AT71">
        <v>75</v>
      </c>
      <c r="AU71" t="s">
        <v>96</v>
      </c>
      <c r="AV71" t="s">
        <v>97</v>
      </c>
      <c r="AW71" t="s">
        <v>97</v>
      </c>
      <c r="AX71">
        <v>1</v>
      </c>
      <c r="AY71" t="s">
        <v>140</v>
      </c>
      <c r="AZ71" t="s">
        <v>141</v>
      </c>
      <c r="BA71">
        <v>1212019</v>
      </c>
      <c r="BB71">
        <v>3938</v>
      </c>
      <c r="BC71" t="s">
        <v>135</v>
      </c>
      <c r="BD71">
        <v>4320</v>
      </c>
      <c r="BE71" t="s">
        <v>103</v>
      </c>
      <c r="BF71">
        <v>1065</v>
      </c>
      <c r="BG71">
        <v>0.2</v>
      </c>
      <c r="BH71" t="s">
        <v>74</v>
      </c>
      <c r="BI71" t="s">
        <v>56</v>
      </c>
      <c r="BJ71">
        <v>75</v>
      </c>
      <c r="BK71" s="1">
        <v>45028.166516203702</v>
      </c>
      <c r="BL71" t="s">
        <v>59</v>
      </c>
    </row>
    <row r="72" spans="1:64" x14ac:dyDescent="0.35">
      <c r="A72">
        <v>27479</v>
      </c>
      <c r="B72">
        <v>99</v>
      </c>
      <c r="D72" t="s">
        <v>153</v>
      </c>
      <c r="E72" s="1">
        <v>42123.434027777781</v>
      </c>
      <c r="F72" s="1" t="s">
        <v>172</v>
      </c>
      <c r="G72" t="s">
        <v>173</v>
      </c>
      <c r="H72" t="s">
        <v>119</v>
      </c>
      <c r="I72">
        <v>0.4</v>
      </c>
      <c r="J72" t="s">
        <v>60</v>
      </c>
      <c r="K72" t="s">
        <v>55</v>
      </c>
      <c r="L72">
        <v>16412219</v>
      </c>
      <c r="M72">
        <v>2734226</v>
      </c>
      <c r="N72" t="s">
        <v>55</v>
      </c>
      <c r="O72">
        <v>1</v>
      </c>
      <c r="P72" t="s">
        <v>135</v>
      </c>
      <c r="Q72" s="1">
        <v>42208</v>
      </c>
      <c r="R72" t="s">
        <v>156</v>
      </c>
      <c r="S72">
        <v>1</v>
      </c>
      <c r="T72">
        <v>0.4</v>
      </c>
      <c r="U72">
        <v>0.4</v>
      </c>
      <c r="V72">
        <v>1145</v>
      </c>
      <c r="W72" t="s">
        <v>60</v>
      </c>
      <c r="X72" t="s">
        <v>61</v>
      </c>
      <c r="Y72" t="s">
        <v>56</v>
      </c>
      <c r="Z72" t="s">
        <v>119</v>
      </c>
      <c r="AA72" t="s">
        <v>56</v>
      </c>
      <c r="AB72" t="s">
        <v>139</v>
      </c>
      <c r="AC72" s="2">
        <v>42207</v>
      </c>
      <c r="AD72" t="s">
        <v>56</v>
      </c>
      <c r="AE72" t="s">
        <v>56</v>
      </c>
      <c r="AF72" t="s">
        <v>56</v>
      </c>
      <c r="AG72" t="s">
        <v>56</v>
      </c>
      <c r="AH72" t="s">
        <v>56</v>
      </c>
      <c r="AI72" s="1">
        <v>42208.08525462963</v>
      </c>
      <c r="AJ72" t="s">
        <v>73</v>
      </c>
      <c r="AK72" s="1">
        <v>42393.713842592595</v>
      </c>
      <c r="AL72" t="s">
        <v>57</v>
      </c>
      <c r="AM72" t="s">
        <v>56</v>
      </c>
      <c r="AN72" t="s">
        <v>56</v>
      </c>
      <c r="AO72" t="s">
        <v>56</v>
      </c>
      <c r="AP72" t="s">
        <v>56</v>
      </c>
      <c r="AQ72" t="s">
        <v>56</v>
      </c>
      <c r="AR72">
        <v>0.18</v>
      </c>
      <c r="AS72" s="1">
        <v>42195</v>
      </c>
      <c r="AT72">
        <v>75</v>
      </c>
      <c r="AU72" t="s">
        <v>96</v>
      </c>
      <c r="AV72" t="s">
        <v>97</v>
      </c>
      <c r="AW72" t="s">
        <v>97</v>
      </c>
      <c r="AX72">
        <v>1</v>
      </c>
      <c r="AY72" t="s">
        <v>146</v>
      </c>
      <c r="AZ72" t="s">
        <v>147</v>
      </c>
      <c r="BA72">
        <v>1212019</v>
      </c>
      <c r="BB72">
        <v>4237</v>
      </c>
      <c r="BC72" t="s">
        <v>135</v>
      </c>
      <c r="BD72">
        <v>4320</v>
      </c>
      <c r="BE72" t="s">
        <v>119</v>
      </c>
      <c r="BF72">
        <v>1145</v>
      </c>
      <c r="BG72">
        <v>0.3</v>
      </c>
      <c r="BH72" t="s">
        <v>74</v>
      </c>
      <c r="BI72" t="s">
        <v>56</v>
      </c>
      <c r="BJ72">
        <v>75</v>
      </c>
      <c r="BK72" s="1">
        <v>45028.166516203702</v>
      </c>
      <c r="BL72" t="s">
        <v>59</v>
      </c>
    </row>
    <row r="73" spans="1:64" x14ac:dyDescent="0.35">
      <c r="A73">
        <v>27482</v>
      </c>
      <c r="B73">
        <v>99</v>
      </c>
      <c r="D73" t="s">
        <v>153</v>
      </c>
      <c r="E73" s="1">
        <v>42123.434027777781</v>
      </c>
      <c r="F73" s="1" t="s">
        <v>172</v>
      </c>
      <c r="G73" t="s">
        <v>173</v>
      </c>
      <c r="H73" t="s">
        <v>100</v>
      </c>
      <c r="I73">
        <v>0.62</v>
      </c>
      <c r="J73" t="s">
        <v>140</v>
      </c>
      <c r="K73" t="s">
        <v>55</v>
      </c>
      <c r="L73">
        <v>16412222</v>
      </c>
      <c r="M73">
        <v>2734226</v>
      </c>
      <c r="N73" t="s">
        <v>55</v>
      </c>
      <c r="O73">
        <v>1</v>
      </c>
      <c r="P73" t="s">
        <v>135</v>
      </c>
      <c r="Q73" s="1">
        <v>42208</v>
      </c>
      <c r="R73" t="s">
        <v>156</v>
      </c>
      <c r="S73">
        <v>1</v>
      </c>
      <c r="T73">
        <v>0.62</v>
      </c>
      <c r="U73">
        <v>0.4</v>
      </c>
      <c r="V73">
        <v>1090</v>
      </c>
      <c r="W73" t="s">
        <v>140</v>
      </c>
      <c r="X73" t="s">
        <v>141</v>
      </c>
      <c r="Y73" t="s">
        <v>56</v>
      </c>
      <c r="Z73" t="s">
        <v>100</v>
      </c>
      <c r="AA73" t="s">
        <v>56</v>
      </c>
      <c r="AB73" t="s">
        <v>139</v>
      </c>
      <c r="AC73" s="2">
        <v>42207</v>
      </c>
      <c r="AD73" t="s">
        <v>56</v>
      </c>
      <c r="AE73" t="s">
        <v>56</v>
      </c>
      <c r="AF73" t="s">
        <v>56</v>
      </c>
      <c r="AG73" t="s">
        <v>56</v>
      </c>
      <c r="AH73" t="s">
        <v>56</v>
      </c>
      <c r="AI73" s="1">
        <v>42208.08525462963</v>
      </c>
      <c r="AJ73" t="s">
        <v>73</v>
      </c>
      <c r="AK73" s="1">
        <v>42393.713842592595</v>
      </c>
      <c r="AL73" t="s">
        <v>57</v>
      </c>
      <c r="AM73" t="s">
        <v>56</v>
      </c>
      <c r="AN73" t="s">
        <v>56</v>
      </c>
      <c r="AO73" t="s">
        <v>56</v>
      </c>
      <c r="AP73" t="s">
        <v>56</v>
      </c>
      <c r="AQ73" t="s">
        <v>56</v>
      </c>
      <c r="AR73">
        <v>0.62</v>
      </c>
      <c r="AS73" s="1">
        <v>42195</v>
      </c>
      <c r="AT73">
        <v>75</v>
      </c>
      <c r="AU73" t="s">
        <v>96</v>
      </c>
      <c r="AV73" t="s">
        <v>97</v>
      </c>
      <c r="AW73" t="s">
        <v>97</v>
      </c>
      <c r="AX73">
        <v>1</v>
      </c>
      <c r="AY73" t="s">
        <v>140</v>
      </c>
      <c r="AZ73" t="s">
        <v>141</v>
      </c>
      <c r="BA73">
        <v>1212019</v>
      </c>
      <c r="BB73">
        <v>3940</v>
      </c>
      <c r="BC73" t="s">
        <v>135</v>
      </c>
      <c r="BD73">
        <v>4320</v>
      </c>
      <c r="BE73" t="s">
        <v>100</v>
      </c>
      <c r="BF73">
        <v>1090</v>
      </c>
      <c r="BG73">
        <v>0.3</v>
      </c>
      <c r="BH73" t="s">
        <v>74</v>
      </c>
      <c r="BI73" t="s">
        <v>56</v>
      </c>
      <c r="BJ73">
        <v>75</v>
      </c>
      <c r="BK73" s="1">
        <v>45028.166516203702</v>
      </c>
      <c r="BL73" t="s">
        <v>59</v>
      </c>
    </row>
    <row r="74" spans="1:64" x14ac:dyDescent="0.35">
      <c r="A74">
        <v>26923</v>
      </c>
      <c r="B74">
        <v>99</v>
      </c>
      <c r="D74" t="s">
        <v>151</v>
      </c>
      <c r="E74" s="1">
        <v>41037.40625</v>
      </c>
      <c r="F74" s="1" t="s">
        <v>171</v>
      </c>
      <c r="G74" t="s">
        <v>175</v>
      </c>
      <c r="H74" t="s">
        <v>98</v>
      </c>
      <c r="I74">
        <v>0.1</v>
      </c>
      <c r="J74" t="s">
        <v>56</v>
      </c>
      <c r="K74" t="s">
        <v>55</v>
      </c>
      <c r="L74">
        <v>16078677</v>
      </c>
      <c r="M74">
        <v>2646690</v>
      </c>
      <c r="N74" t="s">
        <v>55</v>
      </c>
      <c r="O74">
        <v>1</v>
      </c>
      <c r="P74" t="s">
        <v>135</v>
      </c>
      <c r="Q74" s="1">
        <v>41131</v>
      </c>
      <c r="R74" t="s">
        <v>152</v>
      </c>
      <c r="S74">
        <v>1</v>
      </c>
      <c r="T74">
        <v>0.1</v>
      </c>
      <c r="U74">
        <v>0.06</v>
      </c>
      <c r="V74">
        <v>1000</v>
      </c>
      <c r="W74" t="s">
        <v>56</v>
      </c>
      <c r="X74" t="s">
        <v>56</v>
      </c>
      <c r="Y74" t="s">
        <v>56</v>
      </c>
      <c r="Z74" t="s">
        <v>98</v>
      </c>
      <c r="AA74" t="s">
        <v>56</v>
      </c>
      <c r="AB74" t="s">
        <v>139</v>
      </c>
      <c r="AC74" s="2">
        <v>41130</v>
      </c>
      <c r="AD74" t="s">
        <v>56</v>
      </c>
      <c r="AE74" t="s">
        <v>56</v>
      </c>
      <c r="AF74" t="s">
        <v>56</v>
      </c>
      <c r="AG74" t="s">
        <v>56</v>
      </c>
      <c r="AH74" t="s">
        <v>56</v>
      </c>
      <c r="AI74" s="1">
        <v>41131.084131944444</v>
      </c>
      <c r="AJ74" t="s">
        <v>73</v>
      </c>
      <c r="AK74" s="1">
        <v>42393.713750000003</v>
      </c>
      <c r="AL74" t="s">
        <v>57</v>
      </c>
      <c r="AM74" t="s">
        <v>56</v>
      </c>
      <c r="AN74" t="s">
        <v>56</v>
      </c>
      <c r="AO74" t="s">
        <v>56</v>
      </c>
      <c r="AP74" t="s">
        <v>56</v>
      </c>
      <c r="AQ74" t="s">
        <v>56</v>
      </c>
      <c r="AR74">
        <v>0.1</v>
      </c>
      <c r="AS74" s="1">
        <v>41087</v>
      </c>
      <c r="AT74">
        <v>75</v>
      </c>
      <c r="AU74" t="s">
        <v>96</v>
      </c>
      <c r="AV74" t="s">
        <v>97</v>
      </c>
      <c r="AW74" t="s">
        <v>97</v>
      </c>
      <c r="AX74">
        <v>0.1</v>
      </c>
      <c r="AY74" t="s">
        <v>56</v>
      </c>
      <c r="AZ74" t="s">
        <v>56</v>
      </c>
      <c r="BA74">
        <v>1118611</v>
      </c>
      <c r="BB74">
        <v>3928</v>
      </c>
      <c r="BC74" t="s">
        <v>135</v>
      </c>
      <c r="BD74">
        <v>4320</v>
      </c>
      <c r="BE74" t="s">
        <v>98</v>
      </c>
      <c r="BF74">
        <v>1000</v>
      </c>
      <c r="BG74">
        <v>0.2</v>
      </c>
      <c r="BH74" t="s">
        <v>74</v>
      </c>
      <c r="BI74" t="s">
        <v>56</v>
      </c>
      <c r="BJ74">
        <v>75</v>
      </c>
      <c r="BK74" s="1">
        <v>45028.166516203702</v>
      </c>
      <c r="BL74" t="s">
        <v>59</v>
      </c>
    </row>
    <row r="75" spans="1:64" x14ac:dyDescent="0.35">
      <c r="A75">
        <v>26780</v>
      </c>
      <c r="B75">
        <v>99</v>
      </c>
      <c r="D75" t="s">
        <v>151</v>
      </c>
      <c r="E75" s="1">
        <v>41037.40625</v>
      </c>
      <c r="F75" s="1" t="s">
        <v>171</v>
      </c>
      <c r="G75" t="s">
        <v>175</v>
      </c>
      <c r="H75" t="s">
        <v>112</v>
      </c>
      <c r="I75">
        <v>0.03</v>
      </c>
      <c r="J75" t="s">
        <v>60</v>
      </c>
      <c r="K75" t="s">
        <v>55</v>
      </c>
      <c r="L75">
        <v>16078679</v>
      </c>
      <c r="M75">
        <v>2646690</v>
      </c>
      <c r="N75" t="s">
        <v>55</v>
      </c>
      <c r="O75">
        <v>1</v>
      </c>
      <c r="P75" t="s">
        <v>135</v>
      </c>
      <c r="Q75" s="1">
        <v>41131</v>
      </c>
      <c r="R75" t="s">
        <v>152</v>
      </c>
      <c r="S75">
        <v>1</v>
      </c>
      <c r="T75">
        <v>0.03</v>
      </c>
      <c r="U75">
        <v>0.03</v>
      </c>
      <c r="V75">
        <v>1025</v>
      </c>
      <c r="W75" t="s">
        <v>60</v>
      </c>
      <c r="X75" t="s">
        <v>61</v>
      </c>
      <c r="Y75" t="s">
        <v>56</v>
      </c>
      <c r="Z75" t="s">
        <v>112</v>
      </c>
      <c r="AA75" t="s">
        <v>56</v>
      </c>
      <c r="AB75" t="s">
        <v>139</v>
      </c>
      <c r="AC75" s="2">
        <v>41130</v>
      </c>
      <c r="AD75" t="s">
        <v>56</v>
      </c>
      <c r="AE75" t="s">
        <v>56</v>
      </c>
      <c r="AF75" t="s">
        <v>143</v>
      </c>
      <c r="AG75" t="s">
        <v>56</v>
      </c>
      <c r="AH75" t="s">
        <v>56</v>
      </c>
      <c r="AI75" s="1">
        <v>41131.084131944444</v>
      </c>
      <c r="AJ75" t="s">
        <v>73</v>
      </c>
      <c r="AK75" s="1">
        <v>42393.713726851849</v>
      </c>
      <c r="AL75" t="s">
        <v>57</v>
      </c>
      <c r="AM75" t="s">
        <v>56</v>
      </c>
      <c r="AN75" t="s">
        <v>56</v>
      </c>
      <c r="AO75" t="s">
        <v>56</v>
      </c>
      <c r="AP75" t="s">
        <v>56</v>
      </c>
      <c r="AQ75" t="s">
        <v>56</v>
      </c>
      <c r="AR75">
        <v>-0.06</v>
      </c>
      <c r="AS75" s="1">
        <v>41087</v>
      </c>
      <c r="AT75">
        <v>75</v>
      </c>
      <c r="AU75" t="s">
        <v>96</v>
      </c>
      <c r="AV75" t="s">
        <v>97</v>
      </c>
      <c r="AW75" t="s">
        <v>97</v>
      </c>
      <c r="AX75">
        <v>0.1</v>
      </c>
      <c r="AY75" t="s">
        <v>146</v>
      </c>
      <c r="AZ75" t="s">
        <v>147</v>
      </c>
      <c r="BA75">
        <v>1118611</v>
      </c>
      <c r="BB75">
        <v>3931</v>
      </c>
      <c r="BC75" t="s">
        <v>135</v>
      </c>
      <c r="BD75">
        <v>4320</v>
      </c>
      <c r="BE75" t="s">
        <v>112</v>
      </c>
      <c r="BF75">
        <v>1025</v>
      </c>
      <c r="BG75">
        <v>0.1</v>
      </c>
      <c r="BH75" t="s">
        <v>74</v>
      </c>
      <c r="BI75" t="s">
        <v>56</v>
      </c>
      <c r="BJ75">
        <v>75</v>
      </c>
      <c r="BK75" s="1">
        <v>45028.166516203702</v>
      </c>
      <c r="BL75" t="s">
        <v>59</v>
      </c>
    </row>
    <row r="76" spans="1:64" x14ac:dyDescent="0.35">
      <c r="A76">
        <v>26781</v>
      </c>
      <c r="B76">
        <v>99</v>
      </c>
      <c r="D76" t="s">
        <v>151</v>
      </c>
      <c r="E76" s="1">
        <v>41037.40625</v>
      </c>
      <c r="F76" s="1" t="s">
        <v>171</v>
      </c>
      <c r="G76" t="s">
        <v>175</v>
      </c>
      <c r="H76" t="s">
        <v>110</v>
      </c>
      <c r="I76">
        <v>3.42</v>
      </c>
      <c r="J76" t="s">
        <v>56</v>
      </c>
      <c r="K76" t="s">
        <v>55</v>
      </c>
      <c r="L76">
        <v>16078680</v>
      </c>
      <c r="M76">
        <v>2646690</v>
      </c>
      <c r="N76" t="s">
        <v>55</v>
      </c>
      <c r="O76">
        <v>1</v>
      </c>
      <c r="P76" t="s">
        <v>135</v>
      </c>
      <c r="Q76" s="1">
        <v>41131</v>
      </c>
      <c r="R76" t="s">
        <v>152</v>
      </c>
      <c r="S76">
        <v>1</v>
      </c>
      <c r="T76">
        <v>3.42</v>
      </c>
      <c r="U76">
        <v>0.03</v>
      </c>
      <c r="V76">
        <v>1030</v>
      </c>
      <c r="W76" t="s">
        <v>56</v>
      </c>
      <c r="X76" t="s">
        <v>56</v>
      </c>
      <c r="Y76" t="s">
        <v>56</v>
      </c>
      <c r="Z76" t="s">
        <v>110</v>
      </c>
      <c r="AA76" t="s">
        <v>56</v>
      </c>
      <c r="AB76" t="s">
        <v>139</v>
      </c>
      <c r="AC76" s="2">
        <v>41130</v>
      </c>
      <c r="AD76" t="s">
        <v>56</v>
      </c>
      <c r="AE76" t="s">
        <v>56</v>
      </c>
      <c r="AF76" t="s">
        <v>56</v>
      </c>
      <c r="AG76" t="s">
        <v>56</v>
      </c>
      <c r="AH76" t="s">
        <v>56</v>
      </c>
      <c r="AI76" s="1">
        <v>41131.084131944444</v>
      </c>
      <c r="AJ76" t="s">
        <v>73</v>
      </c>
      <c r="AK76" s="1">
        <v>42393.713726851849</v>
      </c>
      <c r="AL76" t="s">
        <v>57</v>
      </c>
      <c r="AM76" t="s">
        <v>56</v>
      </c>
      <c r="AN76" t="s">
        <v>56</v>
      </c>
      <c r="AO76" t="s">
        <v>56</v>
      </c>
      <c r="AP76" t="s">
        <v>56</v>
      </c>
      <c r="AQ76" t="s">
        <v>56</v>
      </c>
      <c r="AR76">
        <v>3.42</v>
      </c>
      <c r="AS76" s="1">
        <v>41087</v>
      </c>
      <c r="AT76">
        <v>75</v>
      </c>
      <c r="AU76" t="s">
        <v>96</v>
      </c>
      <c r="AV76" t="s">
        <v>97</v>
      </c>
      <c r="AW76" t="s">
        <v>97</v>
      </c>
      <c r="AX76">
        <v>0.1</v>
      </c>
      <c r="AY76" t="s">
        <v>56</v>
      </c>
      <c r="AZ76" t="s">
        <v>56</v>
      </c>
      <c r="BA76">
        <v>1118611</v>
      </c>
      <c r="BB76">
        <v>3932</v>
      </c>
      <c r="BC76" t="s">
        <v>135</v>
      </c>
      <c r="BD76">
        <v>4320</v>
      </c>
      <c r="BE76" t="s">
        <v>110</v>
      </c>
      <c r="BF76">
        <v>1030</v>
      </c>
      <c r="BG76">
        <v>0.3</v>
      </c>
      <c r="BH76" t="s">
        <v>74</v>
      </c>
      <c r="BI76" t="s">
        <v>56</v>
      </c>
      <c r="BJ76">
        <v>75</v>
      </c>
      <c r="BK76" s="1">
        <v>45028.166516203702</v>
      </c>
      <c r="BL76" t="s">
        <v>59</v>
      </c>
    </row>
    <row r="77" spans="1:64" x14ac:dyDescent="0.35">
      <c r="A77">
        <v>26782</v>
      </c>
      <c r="B77">
        <v>99</v>
      </c>
      <c r="D77" t="s">
        <v>151</v>
      </c>
      <c r="E77" s="1">
        <v>41037.40625</v>
      </c>
      <c r="F77" s="1" t="s">
        <v>171</v>
      </c>
      <c r="G77" t="s">
        <v>175</v>
      </c>
      <c r="H77" t="s">
        <v>108</v>
      </c>
      <c r="I77">
        <v>0.37</v>
      </c>
      <c r="J77" t="s">
        <v>56</v>
      </c>
      <c r="K77" t="s">
        <v>55</v>
      </c>
      <c r="L77">
        <v>16078681</v>
      </c>
      <c r="M77">
        <v>2646690</v>
      </c>
      <c r="N77" t="s">
        <v>55</v>
      </c>
      <c r="O77">
        <v>1</v>
      </c>
      <c r="P77" t="s">
        <v>135</v>
      </c>
      <c r="Q77" s="1">
        <v>41131</v>
      </c>
      <c r="R77" t="s">
        <v>152</v>
      </c>
      <c r="S77">
        <v>1</v>
      </c>
      <c r="T77">
        <v>0.37</v>
      </c>
      <c r="U77">
        <v>0.02</v>
      </c>
      <c r="V77">
        <v>1040</v>
      </c>
      <c r="W77" t="s">
        <v>56</v>
      </c>
      <c r="X77" t="s">
        <v>56</v>
      </c>
      <c r="Y77" t="s">
        <v>56</v>
      </c>
      <c r="Z77" t="s">
        <v>108</v>
      </c>
      <c r="AA77" t="s">
        <v>56</v>
      </c>
      <c r="AB77" t="s">
        <v>139</v>
      </c>
      <c r="AC77" s="2">
        <v>41130</v>
      </c>
      <c r="AD77" t="s">
        <v>56</v>
      </c>
      <c r="AE77" t="s">
        <v>56</v>
      </c>
      <c r="AF77" t="s">
        <v>56</v>
      </c>
      <c r="AG77" t="s">
        <v>56</v>
      </c>
      <c r="AH77" t="s">
        <v>56</v>
      </c>
      <c r="AI77" s="1">
        <v>41131.084131944444</v>
      </c>
      <c r="AJ77" t="s">
        <v>73</v>
      </c>
      <c r="AK77" s="1">
        <v>42393.713726851849</v>
      </c>
      <c r="AL77" t="s">
        <v>57</v>
      </c>
      <c r="AM77" t="s">
        <v>56</v>
      </c>
      <c r="AN77" t="s">
        <v>56</v>
      </c>
      <c r="AO77" t="s">
        <v>56</v>
      </c>
      <c r="AP77" t="s">
        <v>56</v>
      </c>
      <c r="AQ77" t="s">
        <v>56</v>
      </c>
      <c r="AR77">
        <v>0.37</v>
      </c>
      <c r="AS77" s="1">
        <v>41087</v>
      </c>
      <c r="AT77">
        <v>75</v>
      </c>
      <c r="AU77" t="s">
        <v>96</v>
      </c>
      <c r="AV77" t="s">
        <v>97</v>
      </c>
      <c r="AW77" t="s">
        <v>97</v>
      </c>
      <c r="AX77">
        <v>0.1</v>
      </c>
      <c r="AY77" t="s">
        <v>56</v>
      </c>
      <c r="AZ77" t="s">
        <v>56</v>
      </c>
      <c r="BA77">
        <v>1118611</v>
      </c>
      <c r="BB77">
        <v>3933</v>
      </c>
      <c r="BC77" t="s">
        <v>135</v>
      </c>
      <c r="BD77">
        <v>4320</v>
      </c>
      <c r="BE77" t="s">
        <v>108</v>
      </c>
      <c r="BF77">
        <v>1040</v>
      </c>
      <c r="BG77">
        <v>0.2</v>
      </c>
      <c r="BH77" t="s">
        <v>74</v>
      </c>
      <c r="BI77" t="s">
        <v>56</v>
      </c>
      <c r="BJ77">
        <v>75</v>
      </c>
      <c r="BK77" s="1">
        <v>45028.166516203702</v>
      </c>
      <c r="BL77" t="s">
        <v>59</v>
      </c>
    </row>
    <row r="78" spans="1:64" x14ac:dyDescent="0.35">
      <c r="A78">
        <v>26792</v>
      </c>
      <c r="B78">
        <v>99</v>
      </c>
      <c r="D78" t="s">
        <v>151</v>
      </c>
      <c r="E78" s="1">
        <v>41037.40625</v>
      </c>
      <c r="F78" s="1" t="s">
        <v>171</v>
      </c>
      <c r="G78" t="s">
        <v>175</v>
      </c>
      <c r="H78" t="s">
        <v>117</v>
      </c>
      <c r="I78">
        <v>159</v>
      </c>
      <c r="J78" t="s">
        <v>56</v>
      </c>
      <c r="K78" t="s">
        <v>55</v>
      </c>
      <c r="L78">
        <v>16078691</v>
      </c>
      <c r="M78">
        <v>2646690</v>
      </c>
      <c r="N78" t="s">
        <v>55</v>
      </c>
      <c r="O78">
        <v>1</v>
      </c>
      <c r="P78" t="s">
        <v>135</v>
      </c>
      <c r="Q78" s="1">
        <v>41131</v>
      </c>
      <c r="R78" t="s">
        <v>152</v>
      </c>
      <c r="S78">
        <v>1</v>
      </c>
      <c r="T78">
        <v>159</v>
      </c>
      <c r="U78">
        <v>0.12</v>
      </c>
      <c r="V78" t="s">
        <v>116</v>
      </c>
      <c r="W78" t="s">
        <v>56</v>
      </c>
      <c r="X78" t="s">
        <v>56</v>
      </c>
      <c r="Y78" t="s">
        <v>56</v>
      </c>
      <c r="Z78" t="s">
        <v>117</v>
      </c>
      <c r="AA78" t="s">
        <v>56</v>
      </c>
      <c r="AB78" t="s">
        <v>139</v>
      </c>
      <c r="AC78" s="2">
        <v>41130</v>
      </c>
      <c r="AD78" t="s">
        <v>56</v>
      </c>
      <c r="AE78" t="s">
        <v>56</v>
      </c>
      <c r="AF78" t="s">
        <v>56</v>
      </c>
      <c r="AG78" t="s">
        <v>56</v>
      </c>
      <c r="AH78" t="s">
        <v>56</v>
      </c>
      <c r="AI78" s="1">
        <v>41131.084131944444</v>
      </c>
      <c r="AJ78" t="s">
        <v>73</v>
      </c>
      <c r="AK78" s="1">
        <v>42393.713726851849</v>
      </c>
      <c r="AL78" t="s">
        <v>57</v>
      </c>
      <c r="AM78" t="s">
        <v>56</v>
      </c>
      <c r="AN78" t="s">
        <v>56</v>
      </c>
      <c r="AO78" t="s">
        <v>56</v>
      </c>
      <c r="AP78" t="s">
        <v>56</v>
      </c>
      <c r="AQ78" t="s">
        <v>56</v>
      </c>
      <c r="AR78">
        <v>159</v>
      </c>
      <c r="AS78" s="1">
        <v>41128</v>
      </c>
      <c r="AT78">
        <v>154</v>
      </c>
      <c r="AU78" t="s">
        <v>148</v>
      </c>
      <c r="AV78" t="s">
        <v>149</v>
      </c>
      <c r="AW78" t="s">
        <v>150</v>
      </c>
      <c r="AX78">
        <v>1</v>
      </c>
      <c r="AY78" t="s">
        <v>56</v>
      </c>
      <c r="AZ78" t="s">
        <v>56</v>
      </c>
      <c r="BA78">
        <v>1118611</v>
      </c>
      <c r="BB78">
        <v>4239</v>
      </c>
      <c r="BC78" t="s">
        <v>135</v>
      </c>
      <c r="BD78">
        <v>4320</v>
      </c>
      <c r="BE78" t="s">
        <v>117</v>
      </c>
      <c r="BF78" t="s">
        <v>116</v>
      </c>
      <c r="BG78">
        <v>1</v>
      </c>
      <c r="BH78" t="s">
        <v>58</v>
      </c>
      <c r="BI78" t="s">
        <v>56</v>
      </c>
      <c r="BJ78">
        <v>154</v>
      </c>
      <c r="BK78" s="1">
        <v>45028.166516203702</v>
      </c>
      <c r="BL78" t="s">
        <v>59</v>
      </c>
    </row>
    <row r="79" spans="1:64" x14ac:dyDescent="0.35">
      <c r="A79">
        <v>26783</v>
      </c>
      <c r="B79">
        <v>99</v>
      </c>
      <c r="D79" t="s">
        <v>151</v>
      </c>
      <c r="E79" s="1">
        <v>41037.40625</v>
      </c>
      <c r="F79" s="1" t="s">
        <v>171</v>
      </c>
      <c r="G79" t="s">
        <v>175</v>
      </c>
      <c r="H79" t="s">
        <v>106</v>
      </c>
      <c r="I79">
        <v>0.02</v>
      </c>
      <c r="J79" t="s">
        <v>60</v>
      </c>
      <c r="K79" t="s">
        <v>55</v>
      </c>
      <c r="L79">
        <v>16078682</v>
      </c>
      <c r="M79">
        <v>2646690</v>
      </c>
      <c r="N79" t="s">
        <v>55</v>
      </c>
      <c r="O79">
        <v>1</v>
      </c>
      <c r="P79" t="s">
        <v>135</v>
      </c>
      <c r="Q79" s="1">
        <v>41131</v>
      </c>
      <c r="R79" t="s">
        <v>152</v>
      </c>
      <c r="S79">
        <v>1</v>
      </c>
      <c r="T79">
        <v>0.02</v>
      </c>
      <c r="U79">
        <v>0.02</v>
      </c>
      <c r="V79">
        <v>1049</v>
      </c>
      <c r="W79" t="s">
        <v>60</v>
      </c>
      <c r="X79" t="s">
        <v>61</v>
      </c>
      <c r="Y79" t="s">
        <v>56</v>
      </c>
      <c r="Z79" t="s">
        <v>106</v>
      </c>
      <c r="AA79" t="s">
        <v>56</v>
      </c>
      <c r="AB79" t="s">
        <v>139</v>
      </c>
      <c r="AC79" s="2">
        <v>41130</v>
      </c>
      <c r="AD79" t="s">
        <v>56</v>
      </c>
      <c r="AE79" t="s">
        <v>56</v>
      </c>
      <c r="AF79" t="s">
        <v>143</v>
      </c>
      <c r="AG79" t="s">
        <v>56</v>
      </c>
      <c r="AH79" t="s">
        <v>56</v>
      </c>
      <c r="AI79" s="1">
        <v>41131.084131944444</v>
      </c>
      <c r="AJ79" t="s">
        <v>73</v>
      </c>
      <c r="AK79" s="1">
        <v>42393.713726851849</v>
      </c>
      <c r="AL79" t="s">
        <v>57</v>
      </c>
      <c r="AM79" t="s">
        <v>56</v>
      </c>
      <c r="AN79" t="s">
        <v>56</v>
      </c>
      <c r="AO79" t="s">
        <v>56</v>
      </c>
      <c r="AP79" t="s">
        <v>56</v>
      </c>
      <c r="AQ79" t="s">
        <v>56</v>
      </c>
      <c r="AR79">
        <v>-0.05</v>
      </c>
      <c r="AS79" s="1">
        <v>41087</v>
      </c>
      <c r="AT79">
        <v>75</v>
      </c>
      <c r="AU79" t="s">
        <v>96</v>
      </c>
      <c r="AV79" t="s">
        <v>97</v>
      </c>
      <c r="AW79" t="s">
        <v>97</v>
      </c>
      <c r="AX79">
        <v>0.1</v>
      </c>
      <c r="AY79" t="s">
        <v>146</v>
      </c>
      <c r="AZ79" t="s">
        <v>147</v>
      </c>
      <c r="BA79">
        <v>1118611</v>
      </c>
      <c r="BB79">
        <v>3935</v>
      </c>
      <c r="BC79" t="s">
        <v>135</v>
      </c>
      <c r="BD79">
        <v>4320</v>
      </c>
      <c r="BE79" t="s">
        <v>106</v>
      </c>
      <c r="BF79">
        <v>1049</v>
      </c>
      <c r="BG79">
        <v>0.1</v>
      </c>
      <c r="BH79" t="s">
        <v>74</v>
      </c>
      <c r="BI79" t="s">
        <v>56</v>
      </c>
      <c r="BJ79">
        <v>75</v>
      </c>
      <c r="BK79" s="1">
        <v>45028.166516203702</v>
      </c>
      <c r="BL79" t="s">
        <v>59</v>
      </c>
    </row>
    <row r="80" spans="1:64" x14ac:dyDescent="0.35">
      <c r="A80">
        <v>26785</v>
      </c>
      <c r="B80">
        <v>99</v>
      </c>
      <c r="D80" t="s">
        <v>151</v>
      </c>
      <c r="E80" s="1">
        <v>41037.40625</v>
      </c>
      <c r="F80" s="1" t="s">
        <v>171</v>
      </c>
      <c r="G80" t="s">
        <v>175</v>
      </c>
      <c r="H80" t="s">
        <v>103</v>
      </c>
      <c r="I80">
        <v>0.14000000000000001</v>
      </c>
      <c r="J80" t="s">
        <v>56</v>
      </c>
      <c r="K80" t="s">
        <v>55</v>
      </c>
      <c r="L80">
        <v>16078684</v>
      </c>
      <c r="M80">
        <v>2646690</v>
      </c>
      <c r="N80" t="s">
        <v>55</v>
      </c>
      <c r="O80">
        <v>1</v>
      </c>
      <c r="P80" t="s">
        <v>135</v>
      </c>
      <c r="Q80" s="1">
        <v>41131</v>
      </c>
      <c r="R80" t="s">
        <v>152</v>
      </c>
      <c r="S80">
        <v>1</v>
      </c>
      <c r="T80">
        <v>0.14000000000000001</v>
      </c>
      <c r="U80">
        <v>0.05</v>
      </c>
      <c r="V80">
        <v>1065</v>
      </c>
      <c r="W80" t="s">
        <v>56</v>
      </c>
      <c r="X80" t="s">
        <v>56</v>
      </c>
      <c r="Y80" t="s">
        <v>56</v>
      </c>
      <c r="Z80" t="s">
        <v>103</v>
      </c>
      <c r="AA80" t="s">
        <v>56</v>
      </c>
      <c r="AB80" t="s">
        <v>139</v>
      </c>
      <c r="AC80" s="2">
        <v>41130</v>
      </c>
      <c r="AD80" t="s">
        <v>56</v>
      </c>
      <c r="AE80" t="s">
        <v>56</v>
      </c>
      <c r="AF80" t="s">
        <v>56</v>
      </c>
      <c r="AG80" t="s">
        <v>56</v>
      </c>
      <c r="AH80" t="s">
        <v>56</v>
      </c>
      <c r="AI80" s="1">
        <v>41131.084131944444</v>
      </c>
      <c r="AJ80" t="s">
        <v>73</v>
      </c>
      <c r="AK80" s="1">
        <v>42393.713726851849</v>
      </c>
      <c r="AL80" t="s">
        <v>57</v>
      </c>
      <c r="AM80" t="s">
        <v>56</v>
      </c>
      <c r="AN80" t="s">
        <v>56</v>
      </c>
      <c r="AO80" t="s">
        <v>56</v>
      </c>
      <c r="AP80" t="s">
        <v>56</v>
      </c>
      <c r="AQ80" t="s">
        <v>56</v>
      </c>
      <c r="AR80">
        <v>0.14000000000000001</v>
      </c>
      <c r="AS80" s="1">
        <v>41087</v>
      </c>
      <c r="AT80">
        <v>75</v>
      </c>
      <c r="AU80" t="s">
        <v>96</v>
      </c>
      <c r="AV80" t="s">
        <v>97</v>
      </c>
      <c r="AW80" t="s">
        <v>97</v>
      </c>
      <c r="AX80">
        <v>0.1</v>
      </c>
      <c r="AY80" t="s">
        <v>56</v>
      </c>
      <c r="AZ80" t="s">
        <v>56</v>
      </c>
      <c r="BA80">
        <v>1118611</v>
      </c>
      <c r="BB80">
        <v>3938</v>
      </c>
      <c r="BC80" t="s">
        <v>135</v>
      </c>
      <c r="BD80">
        <v>4320</v>
      </c>
      <c r="BE80" t="s">
        <v>103</v>
      </c>
      <c r="BF80">
        <v>1065</v>
      </c>
      <c r="BG80">
        <v>0.2</v>
      </c>
      <c r="BH80" t="s">
        <v>74</v>
      </c>
      <c r="BI80" t="s">
        <v>56</v>
      </c>
      <c r="BJ80">
        <v>75</v>
      </c>
      <c r="BK80" s="1">
        <v>45028.166516203702</v>
      </c>
      <c r="BL80" t="s">
        <v>59</v>
      </c>
    </row>
    <row r="81" spans="1:64" x14ac:dyDescent="0.35">
      <c r="A81">
        <v>26786</v>
      </c>
      <c r="B81">
        <v>99</v>
      </c>
      <c r="D81" t="s">
        <v>151</v>
      </c>
      <c r="E81" s="1">
        <v>41037.40625</v>
      </c>
      <c r="F81" s="1" t="s">
        <v>171</v>
      </c>
      <c r="G81" t="s">
        <v>175</v>
      </c>
      <c r="H81" t="s">
        <v>119</v>
      </c>
      <c r="I81">
        <v>0.3</v>
      </c>
      <c r="J81" t="s">
        <v>60</v>
      </c>
      <c r="K81" t="s">
        <v>55</v>
      </c>
      <c r="L81">
        <v>16078685</v>
      </c>
      <c r="M81">
        <v>2646690</v>
      </c>
      <c r="N81" t="s">
        <v>55</v>
      </c>
      <c r="O81">
        <v>1</v>
      </c>
      <c r="P81" t="s">
        <v>135</v>
      </c>
      <c r="Q81" s="1">
        <v>41131</v>
      </c>
      <c r="R81" t="s">
        <v>152</v>
      </c>
      <c r="S81">
        <v>1</v>
      </c>
      <c r="T81">
        <v>0.3</v>
      </c>
      <c r="U81">
        <v>0.3</v>
      </c>
      <c r="V81">
        <v>1145</v>
      </c>
      <c r="W81" t="s">
        <v>60</v>
      </c>
      <c r="X81" t="s">
        <v>61</v>
      </c>
      <c r="Y81" t="s">
        <v>56</v>
      </c>
      <c r="Z81" t="s">
        <v>119</v>
      </c>
      <c r="AA81" t="s">
        <v>56</v>
      </c>
      <c r="AB81" t="s">
        <v>139</v>
      </c>
      <c r="AC81" s="2">
        <v>41130</v>
      </c>
      <c r="AD81" t="s">
        <v>56</v>
      </c>
      <c r="AE81" t="s">
        <v>56</v>
      </c>
      <c r="AF81" t="s">
        <v>143</v>
      </c>
      <c r="AG81" t="s">
        <v>56</v>
      </c>
      <c r="AH81" t="s">
        <v>56</v>
      </c>
      <c r="AI81" s="1">
        <v>41131.084131944444</v>
      </c>
      <c r="AJ81" t="s">
        <v>73</v>
      </c>
      <c r="AK81" s="1">
        <v>42393.713726851849</v>
      </c>
      <c r="AL81" t="s">
        <v>57</v>
      </c>
      <c r="AM81" t="s">
        <v>56</v>
      </c>
      <c r="AN81" t="s">
        <v>56</v>
      </c>
      <c r="AO81" t="s">
        <v>56</v>
      </c>
      <c r="AP81" t="s">
        <v>56</v>
      </c>
      <c r="AQ81" t="s">
        <v>56</v>
      </c>
      <c r="AR81">
        <v>0.1</v>
      </c>
      <c r="AS81" s="1">
        <v>41087</v>
      </c>
      <c r="AT81">
        <v>75</v>
      </c>
      <c r="AU81" t="s">
        <v>96</v>
      </c>
      <c r="AV81" t="s">
        <v>97</v>
      </c>
      <c r="AW81" t="s">
        <v>97</v>
      </c>
      <c r="AX81">
        <v>0.5</v>
      </c>
      <c r="AY81" t="s">
        <v>146</v>
      </c>
      <c r="AZ81" t="s">
        <v>147</v>
      </c>
      <c r="BA81">
        <v>1118611</v>
      </c>
      <c r="BB81">
        <v>4237</v>
      </c>
      <c r="BC81" t="s">
        <v>135</v>
      </c>
      <c r="BD81">
        <v>4320</v>
      </c>
      <c r="BE81" t="s">
        <v>119</v>
      </c>
      <c r="BF81">
        <v>1145</v>
      </c>
      <c r="BG81">
        <v>0.3</v>
      </c>
      <c r="BH81" t="s">
        <v>74</v>
      </c>
      <c r="BI81" t="s">
        <v>56</v>
      </c>
      <c r="BJ81">
        <v>75</v>
      </c>
      <c r="BK81" s="1">
        <v>45028.166516203702</v>
      </c>
      <c r="BL81" t="s">
        <v>59</v>
      </c>
    </row>
    <row r="82" spans="1:64" x14ac:dyDescent="0.35">
      <c r="A82">
        <v>26789</v>
      </c>
      <c r="B82">
        <v>99</v>
      </c>
      <c r="D82" t="s">
        <v>151</v>
      </c>
      <c r="E82" s="1">
        <v>41037.40625</v>
      </c>
      <c r="F82" s="1" t="s">
        <v>171</v>
      </c>
      <c r="G82" t="s">
        <v>175</v>
      </c>
      <c r="H82" t="s">
        <v>100</v>
      </c>
      <c r="I82">
        <v>0.4</v>
      </c>
      <c r="J82" t="s">
        <v>60</v>
      </c>
      <c r="K82" t="s">
        <v>55</v>
      </c>
      <c r="L82">
        <v>16078688</v>
      </c>
      <c r="M82">
        <v>2646690</v>
      </c>
      <c r="N82" t="s">
        <v>55</v>
      </c>
      <c r="O82">
        <v>1</v>
      </c>
      <c r="P82" t="s">
        <v>135</v>
      </c>
      <c r="Q82" s="1">
        <v>41131</v>
      </c>
      <c r="R82" t="s">
        <v>152</v>
      </c>
      <c r="S82">
        <v>1</v>
      </c>
      <c r="T82">
        <v>0.4</v>
      </c>
      <c r="U82">
        <v>0.4</v>
      </c>
      <c r="V82">
        <v>1090</v>
      </c>
      <c r="W82" t="s">
        <v>60</v>
      </c>
      <c r="X82" t="s">
        <v>61</v>
      </c>
      <c r="Y82" t="s">
        <v>56</v>
      </c>
      <c r="Z82" t="s">
        <v>100</v>
      </c>
      <c r="AA82" t="s">
        <v>56</v>
      </c>
      <c r="AB82" t="s">
        <v>139</v>
      </c>
      <c r="AC82" s="2">
        <v>41130</v>
      </c>
      <c r="AD82" t="s">
        <v>56</v>
      </c>
      <c r="AE82" t="s">
        <v>56</v>
      </c>
      <c r="AF82" t="s">
        <v>143</v>
      </c>
      <c r="AG82" t="s">
        <v>56</v>
      </c>
      <c r="AH82" t="s">
        <v>56</v>
      </c>
      <c r="AI82" s="1">
        <v>41131.084131944444</v>
      </c>
      <c r="AJ82" t="s">
        <v>73</v>
      </c>
      <c r="AK82" s="1">
        <v>42393.713726851849</v>
      </c>
      <c r="AL82" t="s">
        <v>57</v>
      </c>
      <c r="AM82" t="s">
        <v>56</v>
      </c>
      <c r="AN82" t="s">
        <v>56</v>
      </c>
      <c r="AO82" t="s">
        <v>56</v>
      </c>
      <c r="AP82" t="s">
        <v>56</v>
      </c>
      <c r="AQ82" t="s">
        <v>56</v>
      </c>
      <c r="AR82">
        <v>0.23</v>
      </c>
      <c r="AS82" s="1">
        <v>41087</v>
      </c>
      <c r="AT82">
        <v>75</v>
      </c>
      <c r="AU82" t="s">
        <v>96</v>
      </c>
      <c r="AV82" t="s">
        <v>97</v>
      </c>
      <c r="AW82" t="s">
        <v>97</v>
      </c>
      <c r="AX82">
        <v>1</v>
      </c>
      <c r="AY82" t="s">
        <v>146</v>
      </c>
      <c r="AZ82" t="s">
        <v>147</v>
      </c>
      <c r="BA82">
        <v>1118611</v>
      </c>
      <c r="BB82">
        <v>3940</v>
      </c>
      <c r="BC82" t="s">
        <v>135</v>
      </c>
      <c r="BD82">
        <v>4320</v>
      </c>
      <c r="BE82" t="s">
        <v>100</v>
      </c>
      <c r="BF82">
        <v>1090</v>
      </c>
      <c r="BG82">
        <v>0.3</v>
      </c>
      <c r="BH82" t="s">
        <v>74</v>
      </c>
      <c r="BI82" t="s">
        <v>56</v>
      </c>
      <c r="BJ82">
        <v>75</v>
      </c>
      <c r="BK82" s="1">
        <v>45028.166516203702</v>
      </c>
      <c r="BL82" t="s">
        <v>59</v>
      </c>
    </row>
    <row r="83" spans="1:64" x14ac:dyDescent="0.35">
      <c r="A83">
        <v>22406</v>
      </c>
      <c r="B83">
        <v>99</v>
      </c>
      <c r="D83" t="s">
        <v>131</v>
      </c>
      <c r="E83" s="1">
        <v>39191.354166666664</v>
      </c>
      <c r="F83" s="1" t="s">
        <v>171</v>
      </c>
      <c r="G83" t="s">
        <v>176</v>
      </c>
      <c r="H83" t="s">
        <v>98</v>
      </c>
      <c r="I83">
        <v>0.1</v>
      </c>
      <c r="J83" t="s">
        <v>56</v>
      </c>
      <c r="K83" t="s">
        <v>55</v>
      </c>
      <c r="L83">
        <v>15109700</v>
      </c>
      <c r="M83">
        <v>2376960</v>
      </c>
      <c r="N83" t="s">
        <v>55</v>
      </c>
      <c r="O83">
        <v>2</v>
      </c>
      <c r="P83" t="s">
        <v>93</v>
      </c>
      <c r="Q83" s="1">
        <v>39241</v>
      </c>
      <c r="R83">
        <v>1476562</v>
      </c>
      <c r="S83">
        <v>1</v>
      </c>
      <c r="T83">
        <v>0.1</v>
      </c>
      <c r="U83">
        <v>0.1</v>
      </c>
      <c r="V83">
        <v>1000</v>
      </c>
      <c r="W83" t="s">
        <v>56</v>
      </c>
      <c r="X83" t="s">
        <v>56</v>
      </c>
      <c r="Y83" t="s">
        <v>94</v>
      </c>
      <c r="Z83" t="s">
        <v>98</v>
      </c>
      <c r="AA83" t="s">
        <v>56</v>
      </c>
      <c r="AB83" t="s">
        <v>130</v>
      </c>
      <c r="AC83" s="2">
        <v>39240</v>
      </c>
      <c r="AD83" t="s">
        <v>56</v>
      </c>
      <c r="AE83" t="s">
        <v>56</v>
      </c>
      <c r="AF83" t="s">
        <v>56</v>
      </c>
      <c r="AG83" t="s">
        <v>56</v>
      </c>
      <c r="AH83" t="s">
        <v>56</v>
      </c>
      <c r="AI83" s="1">
        <v>39241.08489583333</v>
      </c>
      <c r="AJ83" t="s">
        <v>73</v>
      </c>
      <c r="AK83" s="1">
        <v>39264.373101851852</v>
      </c>
      <c r="AL83" t="s">
        <v>57</v>
      </c>
      <c r="AM83" t="s">
        <v>56</v>
      </c>
      <c r="AN83" t="s">
        <v>56</v>
      </c>
      <c r="AO83" t="s">
        <v>56</v>
      </c>
      <c r="AP83" t="s">
        <v>56</v>
      </c>
      <c r="AQ83">
        <v>694</v>
      </c>
      <c r="AR83">
        <v>0.1</v>
      </c>
      <c r="AS83" t="s">
        <v>56</v>
      </c>
      <c r="AT83">
        <v>75</v>
      </c>
      <c r="AU83" t="s">
        <v>96</v>
      </c>
      <c r="AV83" t="s">
        <v>97</v>
      </c>
      <c r="AW83" t="s">
        <v>97</v>
      </c>
      <c r="AX83" t="s">
        <v>56</v>
      </c>
      <c r="AY83" t="s">
        <v>56</v>
      </c>
      <c r="AZ83" t="s">
        <v>56</v>
      </c>
      <c r="BA83">
        <v>738824</v>
      </c>
      <c r="BB83">
        <v>1190</v>
      </c>
      <c r="BC83" t="s">
        <v>93</v>
      </c>
      <c r="BD83">
        <v>4320</v>
      </c>
      <c r="BE83" t="s">
        <v>98</v>
      </c>
      <c r="BF83">
        <v>1000</v>
      </c>
      <c r="BG83">
        <v>0.1</v>
      </c>
      <c r="BH83" t="s">
        <v>74</v>
      </c>
      <c r="BI83" t="s">
        <v>71</v>
      </c>
      <c r="BJ83">
        <v>75</v>
      </c>
      <c r="BK83" s="1">
        <v>45028.166516203702</v>
      </c>
      <c r="BL83" t="s">
        <v>59</v>
      </c>
    </row>
    <row r="84" spans="1:64" x14ac:dyDescent="0.35">
      <c r="A84">
        <v>22496</v>
      </c>
      <c r="B84">
        <v>99</v>
      </c>
      <c r="D84" t="s">
        <v>131</v>
      </c>
      <c r="E84" s="1">
        <v>39191.354166666664</v>
      </c>
      <c r="F84" s="1" t="s">
        <v>171</v>
      </c>
      <c r="G84" t="s">
        <v>176</v>
      </c>
      <c r="H84" t="s">
        <v>112</v>
      </c>
      <c r="I84">
        <v>0.1</v>
      </c>
      <c r="J84" t="s">
        <v>60</v>
      </c>
      <c r="K84" t="s">
        <v>55</v>
      </c>
      <c r="L84">
        <v>15110010</v>
      </c>
      <c r="M84">
        <v>2376960</v>
      </c>
      <c r="N84" t="s">
        <v>55</v>
      </c>
      <c r="O84">
        <v>2</v>
      </c>
      <c r="P84" t="s">
        <v>93</v>
      </c>
      <c r="Q84" s="1">
        <v>39241</v>
      </c>
      <c r="R84">
        <v>1476562</v>
      </c>
      <c r="S84">
        <v>1</v>
      </c>
      <c r="T84">
        <v>0.1</v>
      </c>
      <c r="U84">
        <v>0.1</v>
      </c>
      <c r="V84">
        <v>1025</v>
      </c>
      <c r="W84" t="s">
        <v>60</v>
      </c>
      <c r="X84" t="s">
        <v>61</v>
      </c>
      <c r="Y84" t="s">
        <v>111</v>
      </c>
      <c r="Z84" t="s">
        <v>112</v>
      </c>
      <c r="AA84" t="s">
        <v>56</v>
      </c>
      <c r="AB84" t="s">
        <v>130</v>
      </c>
      <c r="AC84" s="2">
        <v>39240</v>
      </c>
      <c r="AD84" t="s">
        <v>56</v>
      </c>
      <c r="AE84" t="s">
        <v>56</v>
      </c>
      <c r="AF84" t="s">
        <v>75</v>
      </c>
      <c r="AG84" t="s">
        <v>56</v>
      </c>
      <c r="AH84" t="s">
        <v>56</v>
      </c>
      <c r="AI84" s="1">
        <v>39241.084907407407</v>
      </c>
      <c r="AJ84" t="s">
        <v>73</v>
      </c>
      <c r="AK84" s="1">
        <v>39264.373101851852</v>
      </c>
      <c r="AL84" t="s">
        <v>57</v>
      </c>
      <c r="AM84" t="s">
        <v>56</v>
      </c>
      <c r="AN84" t="s">
        <v>56</v>
      </c>
      <c r="AO84" t="s">
        <v>56</v>
      </c>
      <c r="AP84" t="s">
        <v>56</v>
      </c>
      <c r="AQ84">
        <v>694</v>
      </c>
      <c r="AR84">
        <v>0</v>
      </c>
      <c r="AS84" t="s">
        <v>56</v>
      </c>
      <c r="AT84">
        <v>75</v>
      </c>
      <c r="AU84" t="s">
        <v>96</v>
      </c>
      <c r="AV84" t="s">
        <v>97</v>
      </c>
      <c r="AW84" t="s">
        <v>97</v>
      </c>
      <c r="AX84" t="s">
        <v>56</v>
      </c>
      <c r="AY84" t="s">
        <v>56</v>
      </c>
      <c r="AZ84" t="s">
        <v>56</v>
      </c>
      <c r="BA84">
        <v>738824</v>
      </c>
      <c r="BB84">
        <v>1210</v>
      </c>
      <c r="BC84" t="s">
        <v>93</v>
      </c>
      <c r="BD84">
        <v>4320</v>
      </c>
      <c r="BE84" t="s">
        <v>112</v>
      </c>
      <c r="BF84">
        <v>1025</v>
      </c>
      <c r="BG84">
        <v>0.1</v>
      </c>
      <c r="BH84" t="s">
        <v>74</v>
      </c>
      <c r="BI84" t="s">
        <v>65</v>
      </c>
      <c r="BJ84">
        <v>75</v>
      </c>
      <c r="BK84" s="1">
        <v>45028.166516203702</v>
      </c>
      <c r="BL84" t="s">
        <v>59</v>
      </c>
    </row>
    <row r="85" spans="1:64" x14ac:dyDescent="0.35">
      <c r="A85">
        <v>22497</v>
      </c>
      <c r="B85">
        <v>99</v>
      </c>
      <c r="D85" t="s">
        <v>131</v>
      </c>
      <c r="E85" s="1">
        <v>39191.354166666664</v>
      </c>
      <c r="F85" s="1" t="s">
        <v>171</v>
      </c>
      <c r="G85" t="s">
        <v>176</v>
      </c>
      <c r="H85" t="s">
        <v>110</v>
      </c>
      <c r="I85">
        <v>2.7</v>
      </c>
      <c r="J85" t="s">
        <v>56</v>
      </c>
      <c r="K85" t="s">
        <v>55</v>
      </c>
      <c r="L85">
        <v>15110011</v>
      </c>
      <c r="M85">
        <v>2376960</v>
      </c>
      <c r="N85" t="s">
        <v>55</v>
      </c>
      <c r="O85">
        <v>2</v>
      </c>
      <c r="P85" t="s">
        <v>93</v>
      </c>
      <c r="Q85" s="1">
        <v>39241</v>
      </c>
      <c r="R85">
        <v>1476562</v>
      </c>
      <c r="S85">
        <v>1</v>
      </c>
      <c r="T85">
        <v>2.7</v>
      </c>
      <c r="U85">
        <v>0.1</v>
      </c>
      <c r="V85">
        <v>1030</v>
      </c>
      <c r="W85" t="s">
        <v>56</v>
      </c>
      <c r="X85" t="s">
        <v>56</v>
      </c>
      <c r="Y85" t="s">
        <v>109</v>
      </c>
      <c r="Z85" t="s">
        <v>110</v>
      </c>
      <c r="AA85" t="s">
        <v>56</v>
      </c>
      <c r="AB85" t="s">
        <v>130</v>
      </c>
      <c r="AC85" s="2">
        <v>39240</v>
      </c>
      <c r="AD85" t="s">
        <v>56</v>
      </c>
      <c r="AE85" t="s">
        <v>56</v>
      </c>
      <c r="AF85" t="s">
        <v>56</v>
      </c>
      <c r="AG85" t="s">
        <v>56</v>
      </c>
      <c r="AH85" t="s">
        <v>56</v>
      </c>
      <c r="AI85" s="1">
        <v>39241.084907407407</v>
      </c>
      <c r="AJ85" t="s">
        <v>73</v>
      </c>
      <c r="AK85" s="1">
        <v>39264.373101851852</v>
      </c>
      <c r="AL85" t="s">
        <v>57</v>
      </c>
      <c r="AM85" t="s">
        <v>56</v>
      </c>
      <c r="AN85" t="s">
        <v>56</v>
      </c>
      <c r="AO85" t="s">
        <v>56</v>
      </c>
      <c r="AP85" t="s">
        <v>56</v>
      </c>
      <c r="AQ85">
        <v>694</v>
      </c>
      <c r="AR85">
        <v>2.7</v>
      </c>
      <c r="AS85" t="s">
        <v>56</v>
      </c>
      <c r="AT85">
        <v>75</v>
      </c>
      <c r="AU85" t="s">
        <v>96</v>
      </c>
      <c r="AV85" t="s">
        <v>97</v>
      </c>
      <c r="AW85" t="s">
        <v>97</v>
      </c>
      <c r="AX85" t="s">
        <v>56</v>
      </c>
      <c r="AY85" t="s">
        <v>56</v>
      </c>
      <c r="AZ85" t="s">
        <v>56</v>
      </c>
      <c r="BA85">
        <v>738824</v>
      </c>
      <c r="BB85">
        <v>1221</v>
      </c>
      <c r="BC85" t="s">
        <v>93</v>
      </c>
      <c r="BD85">
        <v>4320</v>
      </c>
      <c r="BE85" t="s">
        <v>110</v>
      </c>
      <c r="BF85">
        <v>1030</v>
      </c>
      <c r="BG85">
        <v>0.1</v>
      </c>
      <c r="BH85" t="s">
        <v>74</v>
      </c>
      <c r="BI85" t="s">
        <v>66</v>
      </c>
      <c r="BJ85">
        <v>75</v>
      </c>
      <c r="BK85" s="1">
        <v>45028.166516203702</v>
      </c>
      <c r="BL85" t="s">
        <v>59</v>
      </c>
    </row>
    <row r="86" spans="1:64" x14ac:dyDescent="0.35">
      <c r="A86">
        <v>22498</v>
      </c>
      <c r="B86">
        <v>99</v>
      </c>
      <c r="D86" t="s">
        <v>131</v>
      </c>
      <c r="E86" s="1">
        <v>39191.354166666664</v>
      </c>
      <c r="F86" s="1" t="s">
        <v>171</v>
      </c>
      <c r="G86" t="s">
        <v>176</v>
      </c>
      <c r="H86" t="s">
        <v>108</v>
      </c>
      <c r="I86">
        <v>0.3</v>
      </c>
      <c r="J86" t="s">
        <v>56</v>
      </c>
      <c r="K86" t="s">
        <v>55</v>
      </c>
      <c r="L86">
        <v>15110012</v>
      </c>
      <c r="M86">
        <v>2376960</v>
      </c>
      <c r="N86" t="s">
        <v>55</v>
      </c>
      <c r="O86">
        <v>2</v>
      </c>
      <c r="P86" t="s">
        <v>93</v>
      </c>
      <c r="Q86" s="1">
        <v>39241</v>
      </c>
      <c r="R86">
        <v>1476562</v>
      </c>
      <c r="S86">
        <v>1</v>
      </c>
      <c r="T86">
        <v>0.3</v>
      </c>
      <c r="U86">
        <v>0.1</v>
      </c>
      <c r="V86">
        <v>1040</v>
      </c>
      <c r="W86" t="s">
        <v>56</v>
      </c>
      <c r="X86" t="s">
        <v>56</v>
      </c>
      <c r="Y86" t="s">
        <v>107</v>
      </c>
      <c r="Z86" t="s">
        <v>108</v>
      </c>
      <c r="AA86" t="s">
        <v>56</v>
      </c>
      <c r="AB86" t="s">
        <v>130</v>
      </c>
      <c r="AC86" s="2">
        <v>39240</v>
      </c>
      <c r="AD86" t="s">
        <v>56</v>
      </c>
      <c r="AE86" t="s">
        <v>56</v>
      </c>
      <c r="AF86" t="s">
        <v>56</v>
      </c>
      <c r="AG86" t="s">
        <v>56</v>
      </c>
      <c r="AH86" t="s">
        <v>56</v>
      </c>
      <c r="AI86" s="1">
        <v>39241.084907407407</v>
      </c>
      <c r="AJ86" t="s">
        <v>73</v>
      </c>
      <c r="AK86" s="1">
        <v>39264.373101851852</v>
      </c>
      <c r="AL86" t="s">
        <v>57</v>
      </c>
      <c r="AM86" t="s">
        <v>56</v>
      </c>
      <c r="AN86" t="s">
        <v>56</v>
      </c>
      <c r="AO86" t="s">
        <v>56</v>
      </c>
      <c r="AP86" t="s">
        <v>56</v>
      </c>
      <c r="AQ86">
        <v>694</v>
      </c>
      <c r="AR86">
        <v>0.3</v>
      </c>
      <c r="AS86" t="s">
        <v>56</v>
      </c>
      <c r="AT86">
        <v>75</v>
      </c>
      <c r="AU86" t="s">
        <v>96</v>
      </c>
      <c r="AV86" t="s">
        <v>97</v>
      </c>
      <c r="AW86" t="s">
        <v>97</v>
      </c>
      <c r="AX86" t="s">
        <v>56</v>
      </c>
      <c r="AY86" t="s">
        <v>56</v>
      </c>
      <c r="AZ86" t="s">
        <v>56</v>
      </c>
      <c r="BA86">
        <v>738824</v>
      </c>
      <c r="BB86">
        <v>1231</v>
      </c>
      <c r="BC86" t="s">
        <v>93</v>
      </c>
      <c r="BD86">
        <v>4320</v>
      </c>
      <c r="BE86" t="s">
        <v>108</v>
      </c>
      <c r="BF86">
        <v>1040</v>
      </c>
      <c r="BG86">
        <v>0.1</v>
      </c>
      <c r="BH86" t="s">
        <v>74</v>
      </c>
      <c r="BI86" t="s">
        <v>67</v>
      </c>
      <c r="BJ86">
        <v>75</v>
      </c>
      <c r="BK86" s="1">
        <v>45028.166516203702</v>
      </c>
      <c r="BL86" t="s">
        <v>59</v>
      </c>
    </row>
    <row r="87" spans="1:64" x14ac:dyDescent="0.35">
      <c r="A87">
        <v>22363</v>
      </c>
      <c r="B87">
        <v>99</v>
      </c>
      <c r="D87" t="s">
        <v>131</v>
      </c>
      <c r="E87" s="1">
        <v>39191.354166666664</v>
      </c>
      <c r="F87" s="1" t="s">
        <v>171</v>
      </c>
      <c r="G87" t="s">
        <v>176</v>
      </c>
      <c r="H87" t="s">
        <v>117</v>
      </c>
      <c r="I87">
        <v>128</v>
      </c>
      <c r="J87" t="s">
        <v>56</v>
      </c>
      <c r="K87" t="s">
        <v>55</v>
      </c>
      <c r="L87">
        <v>15110064</v>
      </c>
      <c r="M87">
        <v>2376960</v>
      </c>
      <c r="N87" t="s">
        <v>55</v>
      </c>
      <c r="O87">
        <v>2</v>
      </c>
      <c r="P87" t="s">
        <v>93</v>
      </c>
      <c r="Q87" s="1">
        <v>39241</v>
      </c>
      <c r="R87">
        <v>1476562</v>
      </c>
      <c r="S87">
        <v>1</v>
      </c>
      <c r="T87">
        <v>128</v>
      </c>
      <c r="U87">
        <v>1</v>
      </c>
      <c r="V87" t="s">
        <v>116</v>
      </c>
      <c r="W87" t="s">
        <v>56</v>
      </c>
      <c r="X87" t="s">
        <v>56</v>
      </c>
      <c r="Y87" t="s">
        <v>56</v>
      </c>
      <c r="Z87" t="s">
        <v>92</v>
      </c>
      <c r="AA87" t="s">
        <v>56</v>
      </c>
      <c r="AB87" t="s">
        <v>130</v>
      </c>
      <c r="AC87" s="2">
        <v>39240</v>
      </c>
      <c r="AD87" t="s">
        <v>56</v>
      </c>
      <c r="AE87" t="s">
        <v>56</v>
      </c>
      <c r="AF87" t="s">
        <v>56</v>
      </c>
      <c r="AG87" t="s">
        <v>56</v>
      </c>
      <c r="AH87" t="s">
        <v>56</v>
      </c>
      <c r="AI87" s="1">
        <v>39241.084918981483</v>
      </c>
      <c r="AJ87" t="s">
        <v>73</v>
      </c>
      <c r="AK87" s="1">
        <v>40281.345578703702</v>
      </c>
      <c r="AL87" t="s">
        <v>78</v>
      </c>
      <c r="AM87" t="s">
        <v>56</v>
      </c>
      <c r="AN87" t="s">
        <v>56</v>
      </c>
      <c r="AO87" t="s">
        <v>56</v>
      </c>
      <c r="AP87" t="s">
        <v>56</v>
      </c>
      <c r="AQ87">
        <v>694</v>
      </c>
      <c r="AR87">
        <v>128</v>
      </c>
      <c r="AS87" t="s">
        <v>56</v>
      </c>
      <c r="AT87">
        <v>75</v>
      </c>
      <c r="AU87" t="s">
        <v>96</v>
      </c>
      <c r="AV87" t="s">
        <v>97</v>
      </c>
      <c r="AW87" t="s">
        <v>97</v>
      </c>
      <c r="AX87" t="s">
        <v>56</v>
      </c>
      <c r="AY87" t="s">
        <v>56</v>
      </c>
      <c r="AZ87" t="s">
        <v>56</v>
      </c>
      <c r="BA87">
        <v>738824</v>
      </c>
      <c r="BB87">
        <v>4240</v>
      </c>
      <c r="BC87" t="s">
        <v>93</v>
      </c>
      <c r="BD87">
        <v>4320</v>
      </c>
      <c r="BE87" t="s">
        <v>117</v>
      </c>
      <c r="BF87" t="s">
        <v>116</v>
      </c>
      <c r="BG87">
        <v>1</v>
      </c>
      <c r="BH87" t="s">
        <v>58</v>
      </c>
      <c r="BI87" t="s">
        <v>56</v>
      </c>
      <c r="BJ87">
        <v>154</v>
      </c>
      <c r="BK87" s="1">
        <v>45028.166516203702</v>
      </c>
      <c r="BL87" t="s">
        <v>59</v>
      </c>
    </row>
    <row r="88" spans="1:64" x14ac:dyDescent="0.35">
      <c r="A88">
        <v>22499</v>
      </c>
      <c r="B88">
        <v>99</v>
      </c>
      <c r="D88" t="s">
        <v>131</v>
      </c>
      <c r="E88" s="1">
        <v>39191.354166666664</v>
      </c>
      <c r="F88" s="1" t="s">
        <v>171</v>
      </c>
      <c r="G88" t="s">
        <v>176</v>
      </c>
      <c r="H88" t="s">
        <v>106</v>
      </c>
      <c r="I88">
        <v>0.1</v>
      </c>
      <c r="J88" t="s">
        <v>60</v>
      </c>
      <c r="K88" t="s">
        <v>55</v>
      </c>
      <c r="L88">
        <v>15110013</v>
      </c>
      <c r="M88">
        <v>2376960</v>
      </c>
      <c r="N88" t="s">
        <v>55</v>
      </c>
      <c r="O88">
        <v>2</v>
      </c>
      <c r="P88" t="s">
        <v>93</v>
      </c>
      <c r="Q88" s="1">
        <v>39241</v>
      </c>
      <c r="R88">
        <v>1476562</v>
      </c>
      <c r="S88">
        <v>1</v>
      </c>
      <c r="T88">
        <v>0.1</v>
      </c>
      <c r="U88">
        <v>0.1</v>
      </c>
      <c r="V88">
        <v>1049</v>
      </c>
      <c r="W88" t="s">
        <v>60</v>
      </c>
      <c r="X88" t="s">
        <v>61</v>
      </c>
      <c r="Y88" t="s">
        <v>105</v>
      </c>
      <c r="Z88" t="s">
        <v>106</v>
      </c>
      <c r="AA88" t="s">
        <v>56</v>
      </c>
      <c r="AB88" t="s">
        <v>130</v>
      </c>
      <c r="AC88" s="2">
        <v>39240</v>
      </c>
      <c r="AD88" t="s">
        <v>56</v>
      </c>
      <c r="AE88" t="s">
        <v>56</v>
      </c>
      <c r="AF88" t="s">
        <v>75</v>
      </c>
      <c r="AG88" t="s">
        <v>56</v>
      </c>
      <c r="AH88" t="s">
        <v>56</v>
      </c>
      <c r="AI88" s="1">
        <v>39241.084907407407</v>
      </c>
      <c r="AJ88" t="s">
        <v>73</v>
      </c>
      <c r="AK88" s="1">
        <v>39264.373101851852</v>
      </c>
      <c r="AL88" t="s">
        <v>57</v>
      </c>
      <c r="AM88" t="s">
        <v>56</v>
      </c>
      <c r="AN88" t="s">
        <v>56</v>
      </c>
      <c r="AO88" t="s">
        <v>56</v>
      </c>
      <c r="AP88" t="s">
        <v>56</v>
      </c>
      <c r="AQ88">
        <v>694</v>
      </c>
      <c r="AR88">
        <v>0</v>
      </c>
      <c r="AS88" t="s">
        <v>56</v>
      </c>
      <c r="AT88">
        <v>75</v>
      </c>
      <c r="AU88" t="s">
        <v>96</v>
      </c>
      <c r="AV88" t="s">
        <v>97</v>
      </c>
      <c r="AW88" t="s">
        <v>97</v>
      </c>
      <c r="AX88" t="s">
        <v>56</v>
      </c>
      <c r="AY88" t="s">
        <v>56</v>
      </c>
      <c r="AZ88" t="s">
        <v>56</v>
      </c>
      <c r="BA88">
        <v>738824</v>
      </c>
      <c r="BB88">
        <v>1260</v>
      </c>
      <c r="BC88" t="s">
        <v>93</v>
      </c>
      <c r="BD88">
        <v>4320</v>
      </c>
      <c r="BE88" t="s">
        <v>106</v>
      </c>
      <c r="BF88">
        <v>1049</v>
      </c>
      <c r="BG88">
        <v>0.1</v>
      </c>
      <c r="BH88" t="s">
        <v>74</v>
      </c>
      <c r="BI88" t="s">
        <v>64</v>
      </c>
      <c r="BJ88">
        <v>75</v>
      </c>
      <c r="BK88" s="1">
        <v>45028.166516203702</v>
      </c>
      <c r="BL88" t="s">
        <v>59</v>
      </c>
    </row>
    <row r="89" spans="1:64" x14ac:dyDescent="0.35">
      <c r="A89">
        <v>22357</v>
      </c>
      <c r="B89">
        <v>99</v>
      </c>
      <c r="D89" t="s">
        <v>131</v>
      </c>
      <c r="E89" s="1">
        <v>39191.354166666664</v>
      </c>
      <c r="F89" s="1" t="s">
        <v>171</v>
      </c>
      <c r="G89" t="s">
        <v>176</v>
      </c>
      <c r="H89" t="s">
        <v>103</v>
      </c>
      <c r="I89">
        <v>0.1</v>
      </c>
      <c r="J89" t="s">
        <v>56</v>
      </c>
      <c r="K89" t="s">
        <v>55</v>
      </c>
      <c r="L89">
        <v>15110058</v>
      </c>
      <c r="M89">
        <v>2376960</v>
      </c>
      <c r="N89" t="s">
        <v>55</v>
      </c>
      <c r="O89">
        <v>2</v>
      </c>
      <c r="P89" t="s">
        <v>93</v>
      </c>
      <c r="Q89" s="1">
        <v>39241</v>
      </c>
      <c r="R89">
        <v>1476562</v>
      </c>
      <c r="S89">
        <v>1</v>
      </c>
      <c r="T89">
        <v>0.1</v>
      </c>
      <c r="U89">
        <v>0.1</v>
      </c>
      <c r="V89">
        <v>1065</v>
      </c>
      <c r="W89" t="s">
        <v>56</v>
      </c>
      <c r="X89" t="s">
        <v>56</v>
      </c>
      <c r="Y89" t="s">
        <v>102</v>
      </c>
      <c r="Z89" t="s">
        <v>103</v>
      </c>
      <c r="AA89" t="s">
        <v>56</v>
      </c>
      <c r="AB89" t="s">
        <v>130</v>
      </c>
      <c r="AC89" s="2">
        <v>39240</v>
      </c>
      <c r="AD89" t="s">
        <v>56</v>
      </c>
      <c r="AE89" t="s">
        <v>56</v>
      </c>
      <c r="AF89" t="s">
        <v>56</v>
      </c>
      <c r="AG89" t="s">
        <v>56</v>
      </c>
      <c r="AH89" t="s">
        <v>56</v>
      </c>
      <c r="AI89" s="1">
        <v>39241.084918981483</v>
      </c>
      <c r="AJ89" t="s">
        <v>73</v>
      </c>
      <c r="AK89" s="1">
        <v>39264.373101851852</v>
      </c>
      <c r="AL89" t="s">
        <v>57</v>
      </c>
      <c r="AM89" t="s">
        <v>56</v>
      </c>
      <c r="AN89" t="s">
        <v>56</v>
      </c>
      <c r="AO89" t="s">
        <v>56</v>
      </c>
      <c r="AP89" t="s">
        <v>56</v>
      </c>
      <c r="AQ89">
        <v>694</v>
      </c>
      <c r="AR89">
        <v>0.1</v>
      </c>
      <c r="AS89" t="s">
        <v>56</v>
      </c>
      <c r="AT89">
        <v>75</v>
      </c>
      <c r="AU89" t="s">
        <v>96</v>
      </c>
      <c r="AV89" t="s">
        <v>97</v>
      </c>
      <c r="AW89" t="s">
        <v>97</v>
      </c>
      <c r="AX89" t="s">
        <v>56</v>
      </c>
      <c r="AY89" t="s">
        <v>56</v>
      </c>
      <c r="AZ89" t="s">
        <v>56</v>
      </c>
      <c r="BA89">
        <v>738824</v>
      </c>
      <c r="BB89">
        <v>1288</v>
      </c>
      <c r="BC89" t="s">
        <v>93</v>
      </c>
      <c r="BD89">
        <v>4320</v>
      </c>
      <c r="BE89" t="s">
        <v>103</v>
      </c>
      <c r="BF89">
        <v>1065</v>
      </c>
      <c r="BG89">
        <v>0.1</v>
      </c>
      <c r="BH89" t="s">
        <v>74</v>
      </c>
      <c r="BI89" t="s">
        <v>68</v>
      </c>
      <c r="BJ89">
        <v>75</v>
      </c>
      <c r="BK89" s="1">
        <v>45028.166516203702</v>
      </c>
      <c r="BL89" t="s">
        <v>59</v>
      </c>
    </row>
    <row r="90" spans="1:64" x14ac:dyDescent="0.35">
      <c r="A90">
        <v>22362</v>
      </c>
      <c r="B90">
        <v>99</v>
      </c>
      <c r="D90" t="s">
        <v>131</v>
      </c>
      <c r="E90" s="1">
        <v>39191.354166666664</v>
      </c>
      <c r="F90" s="1" t="s">
        <v>171</v>
      </c>
      <c r="G90" t="s">
        <v>176</v>
      </c>
      <c r="H90" t="s">
        <v>119</v>
      </c>
      <c r="I90">
        <v>0.5</v>
      </c>
      <c r="J90" t="s">
        <v>60</v>
      </c>
      <c r="K90" t="s">
        <v>55</v>
      </c>
      <c r="L90">
        <v>15110063</v>
      </c>
      <c r="M90">
        <v>2376960</v>
      </c>
      <c r="N90" t="s">
        <v>55</v>
      </c>
      <c r="O90">
        <v>2</v>
      </c>
      <c r="P90" t="s">
        <v>93</v>
      </c>
      <c r="Q90" s="1">
        <v>39241</v>
      </c>
      <c r="R90">
        <v>1476562</v>
      </c>
      <c r="S90">
        <v>1</v>
      </c>
      <c r="T90">
        <v>0.5</v>
      </c>
      <c r="U90">
        <v>0.5</v>
      </c>
      <c r="V90">
        <v>1145</v>
      </c>
      <c r="W90" t="s">
        <v>60</v>
      </c>
      <c r="X90" t="s">
        <v>61</v>
      </c>
      <c r="Y90" t="s">
        <v>118</v>
      </c>
      <c r="Z90" t="s">
        <v>119</v>
      </c>
      <c r="AA90" t="s">
        <v>56</v>
      </c>
      <c r="AB90" t="s">
        <v>130</v>
      </c>
      <c r="AC90" s="2">
        <v>39240</v>
      </c>
      <c r="AD90" t="s">
        <v>56</v>
      </c>
      <c r="AE90" t="s">
        <v>56</v>
      </c>
      <c r="AF90" t="s">
        <v>75</v>
      </c>
      <c r="AG90" t="s">
        <v>56</v>
      </c>
      <c r="AH90" t="s">
        <v>56</v>
      </c>
      <c r="AI90" s="1">
        <v>39241.084918981483</v>
      </c>
      <c r="AJ90" t="s">
        <v>73</v>
      </c>
      <c r="AK90" s="1">
        <v>39264.373101851852</v>
      </c>
      <c r="AL90" t="s">
        <v>57</v>
      </c>
      <c r="AM90" t="s">
        <v>56</v>
      </c>
      <c r="AN90" t="s">
        <v>56</v>
      </c>
      <c r="AO90" t="s">
        <v>56</v>
      </c>
      <c r="AP90" t="s">
        <v>56</v>
      </c>
      <c r="AQ90">
        <v>694</v>
      </c>
      <c r="AR90">
        <v>0.2</v>
      </c>
      <c r="AS90" t="s">
        <v>56</v>
      </c>
      <c r="AT90">
        <v>75</v>
      </c>
      <c r="AU90" t="s">
        <v>96</v>
      </c>
      <c r="AV90" t="s">
        <v>97</v>
      </c>
      <c r="AW90" t="s">
        <v>97</v>
      </c>
      <c r="AX90" t="s">
        <v>56</v>
      </c>
      <c r="AY90" t="s">
        <v>56</v>
      </c>
      <c r="AZ90" t="s">
        <v>56</v>
      </c>
      <c r="BA90">
        <v>738824</v>
      </c>
      <c r="BB90">
        <v>1331</v>
      </c>
      <c r="BC90" t="s">
        <v>93</v>
      </c>
      <c r="BD90">
        <v>4320</v>
      </c>
      <c r="BE90" t="s">
        <v>119</v>
      </c>
      <c r="BF90">
        <v>1145</v>
      </c>
      <c r="BG90">
        <v>0.5</v>
      </c>
      <c r="BH90" t="s">
        <v>74</v>
      </c>
      <c r="BI90" t="s">
        <v>70</v>
      </c>
      <c r="BJ90">
        <v>75</v>
      </c>
      <c r="BK90" s="1">
        <v>45028.166516203702</v>
      </c>
      <c r="BL90" t="s">
        <v>59</v>
      </c>
    </row>
    <row r="91" spans="1:64" x14ac:dyDescent="0.35">
      <c r="A91">
        <v>22359</v>
      </c>
      <c r="B91">
        <v>99</v>
      </c>
      <c r="D91" t="s">
        <v>131</v>
      </c>
      <c r="E91" s="1">
        <v>39191.354166666664</v>
      </c>
      <c r="F91" s="1" t="s">
        <v>171</v>
      </c>
      <c r="G91" t="s">
        <v>176</v>
      </c>
      <c r="H91" t="s">
        <v>100</v>
      </c>
      <c r="I91">
        <v>1</v>
      </c>
      <c r="J91" t="s">
        <v>60</v>
      </c>
      <c r="K91" t="s">
        <v>55</v>
      </c>
      <c r="L91">
        <v>15110060</v>
      </c>
      <c r="M91">
        <v>2376960</v>
      </c>
      <c r="N91" t="s">
        <v>55</v>
      </c>
      <c r="O91">
        <v>2</v>
      </c>
      <c r="P91" t="s">
        <v>93</v>
      </c>
      <c r="Q91" s="1">
        <v>39241</v>
      </c>
      <c r="R91">
        <v>1476562</v>
      </c>
      <c r="S91">
        <v>1</v>
      </c>
      <c r="T91">
        <v>1</v>
      </c>
      <c r="U91">
        <v>1</v>
      </c>
      <c r="V91">
        <v>1090</v>
      </c>
      <c r="W91" t="s">
        <v>60</v>
      </c>
      <c r="X91" t="s">
        <v>61</v>
      </c>
      <c r="Y91" t="s">
        <v>99</v>
      </c>
      <c r="Z91" t="s">
        <v>100</v>
      </c>
      <c r="AA91" t="s">
        <v>56</v>
      </c>
      <c r="AB91" t="s">
        <v>130</v>
      </c>
      <c r="AC91" s="2">
        <v>39240</v>
      </c>
      <c r="AD91" t="s">
        <v>56</v>
      </c>
      <c r="AE91" t="s">
        <v>56</v>
      </c>
      <c r="AF91" t="s">
        <v>75</v>
      </c>
      <c r="AG91" t="s">
        <v>56</v>
      </c>
      <c r="AH91" t="s">
        <v>56</v>
      </c>
      <c r="AI91" s="1">
        <v>39241.084918981483</v>
      </c>
      <c r="AJ91" t="s">
        <v>73</v>
      </c>
      <c r="AK91" s="1">
        <v>39264.373101851852</v>
      </c>
      <c r="AL91" t="s">
        <v>57</v>
      </c>
      <c r="AM91" t="s">
        <v>56</v>
      </c>
      <c r="AN91" t="s">
        <v>56</v>
      </c>
      <c r="AO91" t="s">
        <v>56</v>
      </c>
      <c r="AP91" t="s">
        <v>56</v>
      </c>
      <c r="AQ91">
        <v>694</v>
      </c>
      <c r="AR91">
        <v>0.4</v>
      </c>
      <c r="AS91" t="s">
        <v>56</v>
      </c>
      <c r="AT91">
        <v>75</v>
      </c>
      <c r="AU91" t="s">
        <v>96</v>
      </c>
      <c r="AV91" t="s">
        <v>97</v>
      </c>
      <c r="AW91" t="s">
        <v>97</v>
      </c>
      <c r="AX91" t="s">
        <v>56</v>
      </c>
      <c r="AY91" t="s">
        <v>56</v>
      </c>
      <c r="AZ91" t="s">
        <v>56</v>
      </c>
      <c r="BA91">
        <v>738824</v>
      </c>
      <c r="BB91">
        <v>1305</v>
      </c>
      <c r="BC91" t="s">
        <v>93</v>
      </c>
      <c r="BD91">
        <v>4320</v>
      </c>
      <c r="BE91" t="s">
        <v>100</v>
      </c>
      <c r="BF91">
        <v>1090</v>
      </c>
      <c r="BG91">
        <v>1</v>
      </c>
      <c r="BH91" t="s">
        <v>74</v>
      </c>
      <c r="BI91" t="s">
        <v>69</v>
      </c>
      <c r="BJ91">
        <v>75</v>
      </c>
      <c r="BK91" s="1">
        <v>45028.166516203702</v>
      </c>
      <c r="BL91" t="s">
        <v>59</v>
      </c>
    </row>
    <row r="92" spans="1:64" x14ac:dyDescent="0.35">
      <c r="A92">
        <v>25322</v>
      </c>
      <c r="B92">
        <v>99</v>
      </c>
      <c r="D92" t="s">
        <v>144</v>
      </c>
      <c r="E92" s="1">
        <v>40689.430555555555</v>
      </c>
      <c r="F92" s="1" t="s">
        <v>171</v>
      </c>
      <c r="G92" t="s">
        <v>177</v>
      </c>
      <c r="H92" t="s">
        <v>98</v>
      </c>
      <c r="I92">
        <v>0.18</v>
      </c>
      <c r="J92" t="s">
        <v>56</v>
      </c>
      <c r="K92" t="s">
        <v>55</v>
      </c>
      <c r="L92">
        <v>15948118</v>
      </c>
      <c r="M92">
        <v>2615692</v>
      </c>
      <c r="N92" t="s">
        <v>55</v>
      </c>
      <c r="O92">
        <v>1</v>
      </c>
      <c r="P92" t="s">
        <v>135</v>
      </c>
      <c r="Q92" s="1">
        <v>40735</v>
      </c>
      <c r="R92" t="s">
        <v>145</v>
      </c>
      <c r="S92">
        <v>1</v>
      </c>
      <c r="T92">
        <v>0.18</v>
      </c>
      <c r="U92">
        <v>0.04</v>
      </c>
      <c r="V92">
        <v>1000</v>
      </c>
      <c r="W92" t="s">
        <v>56</v>
      </c>
      <c r="X92" t="s">
        <v>56</v>
      </c>
      <c r="Y92" t="s">
        <v>56</v>
      </c>
      <c r="Z92" t="s">
        <v>98</v>
      </c>
      <c r="AA92" t="s">
        <v>56</v>
      </c>
      <c r="AB92" t="s">
        <v>142</v>
      </c>
      <c r="AC92" s="2">
        <v>40732</v>
      </c>
      <c r="AD92" t="s">
        <v>56</v>
      </c>
      <c r="AE92" t="s">
        <v>56</v>
      </c>
      <c r="AF92" t="s">
        <v>56</v>
      </c>
      <c r="AG92" t="s">
        <v>56</v>
      </c>
      <c r="AH92" t="s">
        <v>56</v>
      </c>
      <c r="AI92" s="1">
        <v>40735.085162037038</v>
      </c>
      <c r="AJ92" t="s">
        <v>73</v>
      </c>
      <c r="AK92" s="1">
        <v>42393.713414351849</v>
      </c>
      <c r="AL92" t="s">
        <v>57</v>
      </c>
      <c r="AM92" t="s">
        <v>56</v>
      </c>
      <c r="AN92" t="s">
        <v>56</v>
      </c>
      <c r="AO92" t="s">
        <v>56</v>
      </c>
      <c r="AP92" t="s">
        <v>56</v>
      </c>
      <c r="AQ92" t="s">
        <v>56</v>
      </c>
      <c r="AR92">
        <v>0.18</v>
      </c>
      <c r="AS92" s="1">
        <v>40725</v>
      </c>
      <c r="AT92">
        <v>75</v>
      </c>
      <c r="AU92" t="s">
        <v>96</v>
      </c>
      <c r="AV92" t="s">
        <v>97</v>
      </c>
      <c r="AW92" t="s">
        <v>97</v>
      </c>
      <c r="AX92" t="s">
        <v>56</v>
      </c>
      <c r="AY92" t="s">
        <v>56</v>
      </c>
      <c r="AZ92" t="s">
        <v>56</v>
      </c>
      <c r="BA92">
        <v>1069518</v>
      </c>
      <c r="BB92">
        <v>3928</v>
      </c>
      <c r="BC92" t="s">
        <v>135</v>
      </c>
      <c r="BD92">
        <v>4320</v>
      </c>
      <c r="BE92" t="s">
        <v>98</v>
      </c>
      <c r="BF92">
        <v>1000</v>
      </c>
      <c r="BG92">
        <v>0.2</v>
      </c>
      <c r="BH92" t="s">
        <v>74</v>
      </c>
      <c r="BI92" t="s">
        <v>56</v>
      </c>
      <c r="BJ92">
        <v>75</v>
      </c>
      <c r="BK92" s="1">
        <v>45028.166516203702</v>
      </c>
      <c r="BL92" t="s">
        <v>59</v>
      </c>
    </row>
    <row r="93" spans="1:64" x14ac:dyDescent="0.35">
      <c r="A93">
        <v>25324</v>
      </c>
      <c r="B93">
        <v>99</v>
      </c>
      <c r="D93" t="s">
        <v>144</v>
      </c>
      <c r="E93" s="1">
        <v>40689.430555555555</v>
      </c>
      <c r="F93" s="1" t="s">
        <v>171</v>
      </c>
      <c r="G93" t="s">
        <v>177</v>
      </c>
      <c r="H93" t="s">
        <v>112</v>
      </c>
      <c r="I93">
        <v>0.02</v>
      </c>
      <c r="J93" t="s">
        <v>60</v>
      </c>
      <c r="K93" t="s">
        <v>55</v>
      </c>
      <c r="L93">
        <v>15948120</v>
      </c>
      <c r="M93">
        <v>2615692</v>
      </c>
      <c r="N93" t="s">
        <v>55</v>
      </c>
      <c r="O93">
        <v>1</v>
      </c>
      <c r="P93" t="s">
        <v>135</v>
      </c>
      <c r="Q93" s="1">
        <v>40735</v>
      </c>
      <c r="R93" t="s">
        <v>145</v>
      </c>
      <c r="S93">
        <v>1</v>
      </c>
      <c r="T93">
        <v>0.02</v>
      </c>
      <c r="U93">
        <v>0.02</v>
      </c>
      <c r="V93">
        <v>1025</v>
      </c>
      <c r="W93" t="s">
        <v>60</v>
      </c>
      <c r="X93" t="s">
        <v>61</v>
      </c>
      <c r="Y93" t="s">
        <v>56</v>
      </c>
      <c r="Z93" t="s">
        <v>112</v>
      </c>
      <c r="AA93" t="s">
        <v>56</v>
      </c>
      <c r="AB93" t="s">
        <v>142</v>
      </c>
      <c r="AC93" s="2">
        <v>40732</v>
      </c>
      <c r="AD93" t="s">
        <v>56</v>
      </c>
      <c r="AE93" t="s">
        <v>56</v>
      </c>
      <c r="AF93" t="s">
        <v>143</v>
      </c>
      <c r="AG93" t="s">
        <v>56</v>
      </c>
      <c r="AH93" t="s">
        <v>56</v>
      </c>
      <c r="AI93" s="1">
        <v>40735.085162037038</v>
      </c>
      <c r="AJ93" t="s">
        <v>73</v>
      </c>
      <c r="AK93" s="1">
        <v>42393.713414351849</v>
      </c>
      <c r="AL93" t="s">
        <v>57</v>
      </c>
      <c r="AM93" t="s">
        <v>56</v>
      </c>
      <c r="AN93" t="s">
        <v>56</v>
      </c>
      <c r="AO93" t="s">
        <v>56</v>
      </c>
      <c r="AP93" t="s">
        <v>56</v>
      </c>
      <c r="AQ93" t="s">
        <v>56</v>
      </c>
      <c r="AR93">
        <v>0</v>
      </c>
      <c r="AS93" s="1">
        <v>40725</v>
      </c>
      <c r="AT93">
        <v>75</v>
      </c>
      <c r="AU93" t="s">
        <v>96</v>
      </c>
      <c r="AV93" t="s">
        <v>97</v>
      </c>
      <c r="AW93" t="s">
        <v>97</v>
      </c>
      <c r="AX93" t="s">
        <v>56</v>
      </c>
      <c r="AY93" t="s">
        <v>56</v>
      </c>
      <c r="AZ93" t="s">
        <v>56</v>
      </c>
      <c r="BA93">
        <v>1069518</v>
      </c>
      <c r="BB93">
        <v>3931</v>
      </c>
      <c r="BC93" t="s">
        <v>135</v>
      </c>
      <c r="BD93">
        <v>4320</v>
      </c>
      <c r="BE93" t="s">
        <v>112</v>
      </c>
      <c r="BF93">
        <v>1025</v>
      </c>
      <c r="BG93">
        <v>0.1</v>
      </c>
      <c r="BH93" t="s">
        <v>74</v>
      </c>
      <c r="BI93" t="s">
        <v>56</v>
      </c>
      <c r="BJ93">
        <v>75</v>
      </c>
      <c r="BK93" s="1">
        <v>45028.166516203702</v>
      </c>
      <c r="BL93" t="s">
        <v>59</v>
      </c>
    </row>
    <row r="94" spans="1:64" x14ac:dyDescent="0.35">
      <c r="A94">
        <v>25325</v>
      </c>
      <c r="B94">
        <v>99</v>
      </c>
      <c r="D94" t="s">
        <v>144</v>
      </c>
      <c r="E94" s="1">
        <v>40689.430555555555</v>
      </c>
      <c r="F94" s="1" t="s">
        <v>171</v>
      </c>
      <c r="G94" t="s">
        <v>177</v>
      </c>
      <c r="H94" t="s">
        <v>110</v>
      </c>
      <c r="I94">
        <v>7.78</v>
      </c>
      <c r="J94" t="s">
        <v>56</v>
      </c>
      <c r="K94" t="s">
        <v>55</v>
      </c>
      <c r="L94">
        <v>15948121</v>
      </c>
      <c r="M94">
        <v>2615692</v>
      </c>
      <c r="N94" t="s">
        <v>55</v>
      </c>
      <c r="O94">
        <v>1</v>
      </c>
      <c r="P94" t="s">
        <v>135</v>
      </c>
      <c r="Q94" s="1">
        <v>40735</v>
      </c>
      <c r="R94" t="s">
        <v>145</v>
      </c>
      <c r="S94">
        <v>1</v>
      </c>
      <c r="T94">
        <v>7.78</v>
      </c>
      <c r="U94">
        <v>0.09</v>
      </c>
      <c r="V94">
        <v>1030</v>
      </c>
      <c r="W94" t="s">
        <v>56</v>
      </c>
      <c r="X94" t="s">
        <v>56</v>
      </c>
      <c r="Y94" t="s">
        <v>56</v>
      </c>
      <c r="Z94" t="s">
        <v>110</v>
      </c>
      <c r="AA94" t="s">
        <v>56</v>
      </c>
      <c r="AB94" t="s">
        <v>142</v>
      </c>
      <c r="AC94" s="2">
        <v>40732</v>
      </c>
      <c r="AD94" t="s">
        <v>56</v>
      </c>
      <c r="AE94" t="s">
        <v>56</v>
      </c>
      <c r="AF94" t="s">
        <v>56</v>
      </c>
      <c r="AG94" t="s">
        <v>56</v>
      </c>
      <c r="AH94" t="s">
        <v>56</v>
      </c>
      <c r="AI94" s="1">
        <v>40735.085162037038</v>
      </c>
      <c r="AJ94" t="s">
        <v>73</v>
      </c>
      <c r="AK94" s="1">
        <v>42393.713414351849</v>
      </c>
      <c r="AL94" t="s">
        <v>57</v>
      </c>
      <c r="AM94" t="s">
        <v>56</v>
      </c>
      <c r="AN94" t="s">
        <v>56</v>
      </c>
      <c r="AO94" t="s">
        <v>56</v>
      </c>
      <c r="AP94" t="s">
        <v>56</v>
      </c>
      <c r="AQ94" t="s">
        <v>56</v>
      </c>
      <c r="AR94">
        <v>7.78</v>
      </c>
      <c r="AS94" s="1">
        <v>40725</v>
      </c>
      <c r="AT94">
        <v>75</v>
      </c>
      <c r="AU94" t="s">
        <v>96</v>
      </c>
      <c r="AV94" t="s">
        <v>97</v>
      </c>
      <c r="AW94" t="s">
        <v>97</v>
      </c>
      <c r="AX94" t="s">
        <v>56</v>
      </c>
      <c r="AY94" t="s">
        <v>56</v>
      </c>
      <c r="AZ94" t="s">
        <v>56</v>
      </c>
      <c r="BA94">
        <v>1069518</v>
      </c>
      <c r="BB94">
        <v>3932</v>
      </c>
      <c r="BC94" t="s">
        <v>135</v>
      </c>
      <c r="BD94">
        <v>4320</v>
      </c>
      <c r="BE94" t="s">
        <v>110</v>
      </c>
      <c r="BF94">
        <v>1030</v>
      </c>
      <c r="BG94">
        <v>0.3</v>
      </c>
      <c r="BH94" t="s">
        <v>74</v>
      </c>
      <c r="BI94" t="s">
        <v>56</v>
      </c>
      <c r="BJ94">
        <v>75</v>
      </c>
      <c r="BK94" s="1">
        <v>45028.166516203702</v>
      </c>
      <c r="BL94" t="s">
        <v>59</v>
      </c>
    </row>
    <row r="95" spans="1:64" x14ac:dyDescent="0.35">
      <c r="A95">
        <v>25326</v>
      </c>
      <c r="B95">
        <v>99</v>
      </c>
      <c r="D95" t="s">
        <v>144</v>
      </c>
      <c r="E95" s="1">
        <v>40689.430555555555</v>
      </c>
      <c r="F95" s="1" t="s">
        <v>171</v>
      </c>
      <c r="G95" t="s">
        <v>177</v>
      </c>
      <c r="H95" t="s">
        <v>108</v>
      </c>
      <c r="I95">
        <v>1.8</v>
      </c>
      <c r="J95" t="s">
        <v>56</v>
      </c>
      <c r="K95" t="s">
        <v>55</v>
      </c>
      <c r="L95">
        <v>15948122</v>
      </c>
      <c r="M95">
        <v>2615692</v>
      </c>
      <c r="N95" t="s">
        <v>55</v>
      </c>
      <c r="O95">
        <v>1</v>
      </c>
      <c r="P95" t="s">
        <v>135</v>
      </c>
      <c r="Q95" s="1">
        <v>40735</v>
      </c>
      <c r="R95" t="s">
        <v>145</v>
      </c>
      <c r="S95">
        <v>1</v>
      </c>
      <c r="T95">
        <v>1.8</v>
      </c>
      <c r="U95">
        <v>0.05</v>
      </c>
      <c r="V95">
        <v>1040</v>
      </c>
      <c r="W95" t="s">
        <v>56</v>
      </c>
      <c r="X95" t="s">
        <v>56</v>
      </c>
      <c r="Y95" t="s">
        <v>56</v>
      </c>
      <c r="Z95" t="s">
        <v>108</v>
      </c>
      <c r="AA95" t="s">
        <v>56</v>
      </c>
      <c r="AB95" t="s">
        <v>142</v>
      </c>
      <c r="AC95" s="2">
        <v>40732</v>
      </c>
      <c r="AD95" t="s">
        <v>56</v>
      </c>
      <c r="AE95" t="s">
        <v>56</v>
      </c>
      <c r="AF95" t="s">
        <v>56</v>
      </c>
      <c r="AG95" t="s">
        <v>56</v>
      </c>
      <c r="AH95" t="s">
        <v>56</v>
      </c>
      <c r="AI95" s="1">
        <v>40735.085162037038</v>
      </c>
      <c r="AJ95" t="s">
        <v>73</v>
      </c>
      <c r="AK95" s="1">
        <v>42393.713414351849</v>
      </c>
      <c r="AL95" t="s">
        <v>57</v>
      </c>
      <c r="AM95" t="s">
        <v>56</v>
      </c>
      <c r="AN95" t="s">
        <v>56</v>
      </c>
      <c r="AO95" t="s">
        <v>56</v>
      </c>
      <c r="AP95" t="s">
        <v>56</v>
      </c>
      <c r="AQ95" t="s">
        <v>56</v>
      </c>
      <c r="AR95">
        <v>1.8</v>
      </c>
      <c r="AS95" s="1">
        <v>40725</v>
      </c>
      <c r="AT95">
        <v>75</v>
      </c>
      <c r="AU95" t="s">
        <v>96</v>
      </c>
      <c r="AV95" t="s">
        <v>97</v>
      </c>
      <c r="AW95" t="s">
        <v>97</v>
      </c>
      <c r="AX95" t="s">
        <v>56</v>
      </c>
      <c r="AY95" t="s">
        <v>56</v>
      </c>
      <c r="AZ95" t="s">
        <v>56</v>
      </c>
      <c r="BA95">
        <v>1069518</v>
      </c>
      <c r="BB95">
        <v>3933</v>
      </c>
      <c r="BC95" t="s">
        <v>135</v>
      </c>
      <c r="BD95">
        <v>4320</v>
      </c>
      <c r="BE95" t="s">
        <v>108</v>
      </c>
      <c r="BF95">
        <v>1040</v>
      </c>
      <c r="BG95">
        <v>0.2</v>
      </c>
      <c r="BH95" t="s">
        <v>74</v>
      </c>
      <c r="BI95" t="s">
        <v>56</v>
      </c>
      <c r="BJ95">
        <v>75</v>
      </c>
      <c r="BK95" s="1">
        <v>45028.166516203702</v>
      </c>
      <c r="BL95" t="s">
        <v>59</v>
      </c>
    </row>
    <row r="96" spans="1:64" x14ac:dyDescent="0.35">
      <c r="A96">
        <v>25335</v>
      </c>
      <c r="B96">
        <v>99</v>
      </c>
      <c r="D96" t="s">
        <v>144</v>
      </c>
      <c r="E96" s="1">
        <v>40689.430555555555</v>
      </c>
      <c r="F96" s="1" t="s">
        <v>171</v>
      </c>
      <c r="G96" t="s">
        <v>177</v>
      </c>
      <c r="H96" t="s">
        <v>117</v>
      </c>
      <c r="I96">
        <v>261</v>
      </c>
      <c r="J96" t="s">
        <v>56</v>
      </c>
      <c r="K96" t="s">
        <v>55</v>
      </c>
      <c r="L96">
        <v>15948754</v>
      </c>
      <c r="M96">
        <v>2615692</v>
      </c>
      <c r="N96" t="s">
        <v>55</v>
      </c>
      <c r="O96">
        <v>1</v>
      </c>
      <c r="P96" t="s">
        <v>135</v>
      </c>
      <c r="Q96" s="1">
        <v>40735</v>
      </c>
      <c r="R96" t="s">
        <v>145</v>
      </c>
      <c r="S96">
        <v>1</v>
      </c>
      <c r="T96">
        <v>261</v>
      </c>
      <c r="U96">
        <v>0.12</v>
      </c>
      <c r="V96" t="s">
        <v>116</v>
      </c>
      <c r="W96" t="s">
        <v>56</v>
      </c>
      <c r="X96" t="s">
        <v>56</v>
      </c>
      <c r="Y96" t="s">
        <v>56</v>
      </c>
      <c r="Z96" t="s">
        <v>117</v>
      </c>
      <c r="AA96" t="s">
        <v>56</v>
      </c>
      <c r="AB96" t="s">
        <v>142</v>
      </c>
      <c r="AC96" s="2">
        <v>40732</v>
      </c>
      <c r="AD96" t="s">
        <v>56</v>
      </c>
      <c r="AE96" t="s">
        <v>56</v>
      </c>
      <c r="AF96" t="s">
        <v>56</v>
      </c>
      <c r="AG96" t="s">
        <v>56</v>
      </c>
      <c r="AH96" t="s">
        <v>56</v>
      </c>
      <c r="AI96" s="1">
        <v>40735.08520833333</v>
      </c>
      <c r="AJ96" t="s">
        <v>73</v>
      </c>
      <c r="AK96" s="1">
        <v>42393.713414351849</v>
      </c>
      <c r="AL96" t="s">
        <v>57</v>
      </c>
      <c r="AM96" t="s">
        <v>56</v>
      </c>
      <c r="AN96" t="s">
        <v>56</v>
      </c>
      <c r="AO96" t="s">
        <v>56</v>
      </c>
      <c r="AP96" t="s">
        <v>56</v>
      </c>
      <c r="AQ96" t="s">
        <v>56</v>
      </c>
      <c r="AR96">
        <v>261</v>
      </c>
      <c r="AS96" s="1">
        <v>40731</v>
      </c>
      <c r="AT96">
        <v>144</v>
      </c>
      <c r="AU96" t="s">
        <v>136</v>
      </c>
      <c r="AV96" t="s">
        <v>137</v>
      </c>
      <c r="AW96" t="s">
        <v>137</v>
      </c>
      <c r="AX96" t="s">
        <v>56</v>
      </c>
      <c r="AY96" t="s">
        <v>56</v>
      </c>
      <c r="AZ96" t="s">
        <v>56</v>
      </c>
      <c r="BA96">
        <v>1069518</v>
      </c>
      <c r="BB96">
        <v>4239</v>
      </c>
      <c r="BC96" t="s">
        <v>135</v>
      </c>
      <c r="BD96">
        <v>4320</v>
      </c>
      <c r="BE96" t="s">
        <v>117</v>
      </c>
      <c r="BF96" t="s">
        <v>116</v>
      </c>
      <c r="BG96">
        <v>1</v>
      </c>
      <c r="BH96" t="s">
        <v>58</v>
      </c>
      <c r="BI96" t="s">
        <v>56</v>
      </c>
      <c r="BJ96">
        <v>154</v>
      </c>
      <c r="BK96" s="1">
        <v>45028.166516203702</v>
      </c>
      <c r="BL96" t="s">
        <v>59</v>
      </c>
    </row>
    <row r="97" spans="1:64" x14ac:dyDescent="0.35">
      <c r="A97">
        <v>25327</v>
      </c>
      <c r="B97">
        <v>99</v>
      </c>
      <c r="D97" t="s">
        <v>144</v>
      </c>
      <c r="E97" s="1">
        <v>40689.430555555555</v>
      </c>
      <c r="F97" s="1" t="s">
        <v>171</v>
      </c>
      <c r="G97" t="s">
        <v>177</v>
      </c>
      <c r="H97" t="s">
        <v>106</v>
      </c>
      <c r="I97">
        <v>0.05</v>
      </c>
      <c r="J97" t="s">
        <v>140</v>
      </c>
      <c r="K97" t="s">
        <v>55</v>
      </c>
      <c r="L97">
        <v>15948123</v>
      </c>
      <c r="M97">
        <v>2615692</v>
      </c>
      <c r="N97" t="s">
        <v>55</v>
      </c>
      <c r="O97">
        <v>1</v>
      </c>
      <c r="P97" t="s">
        <v>135</v>
      </c>
      <c r="Q97" s="1">
        <v>40735</v>
      </c>
      <c r="R97" t="s">
        <v>145</v>
      </c>
      <c r="S97">
        <v>1</v>
      </c>
      <c r="T97">
        <v>0.05</v>
      </c>
      <c r="U97">
        <v>0.01</v>
      </c>
      <c r="V97">
        <v>1049</v>
      </c>
      <c r="W97" t="s">
        <v>140</v>
      </c>
      <c r="X97" t="s">
        <v>141</v>
      </c>
      <c r="Y97" t="s">
        <v>56</v>
      </c>
      <c r="Z97" t="s">
        <v>106</v>
      </c>
      <c r="AA97" t="s">
        <v>56</v>
      </c>
      <c r="AB97" t="s">
        <v>142</v>
      </c>
      <c r="AC97" s="2">
        <v>40732</v>
      </c>
      <c r="AD97" t="s">
        <v>56</v>
      </c>
      <c r="AE97" t="s">
        <v>56</v>
      </c>
      <c r="AF97" t="s">
        <v>56</v>
      </c>
      <c r="AG97" t="s">
        <v>56</v>
      </c>
      <c r="AH97" t="s">
        <v>56</v>
      </c>
      <c r="AI97" s="1">
        <v>40735.085162037038</v>
      </c>
      <c r="AJ97" t="s">
        <v>73</v>
      </c>
      <c r="AK97" s="1">
        <v>42393.713414351849</v>
      </c>
      <c r="AL97" t="s">
        <v>57</v>
      </c>
      <c r="AM97" t="s">
        <v>56</v>
      </c>
      <c r="AN97" t="s">
        <v>56</v>
      </c>
      <c r="AO97" t="s">
        <v>56</v>
      </c>
      <c r="AP97" t="s">
        <v>56</v>
      </c>
      <c r="AQ97" t="s">
        <v>56</v>
      </c>
      <c r="AR97">
        <v>0.05</v>
      </c>
      <c r="AS97" s="1">
        <v>40725</v>
      </c>
      <c r="AT97">
        <v>75</v>
      </c>
      <c r="AU97" t="s">
        <v>96</v>
      </c>
      <c r="AV97" t="s">
        <v>97</v>
      </c>
      <c r="AW97" t="s">
        <v>97</v>
      </c>
      <c r="AX97" t="s">
        <v>56</v>
      </c>
      <c r="AY97" t="s">
        <v>56</v>
      </c>
      <c r="AZ97" t="s">
        <v>56</v>
      </c>
      <c r="BA97">
        <v>1069518</v>
      </c>
      <c r="BB97">
        <v>3935</v>
      </c>
      <c r="BC97" t="s">
        <v>135</v>
      </c>
      <c r="BD97">
        <v>4320</v>
      </c>
      <c r="BE97" t="s">
        <v>106</v>
      </c>
      <c r="BF97">
        <v>1049</v>
      </c>
      <c r="BG97">
        <v>0.1</v>
      </c>
      <c r="BH97" t="s">
        <v>74</v>
      </c>
      <c r="BI97" t="s">
        <v>56</v>
      </c>
      <c r="BJ97">
        <v>75</v>
      </c>
      <c r="BK97" s="1">
        <v>45028.166516203702</v>
      </c>
      <c r="BL97" t="s">
        <v>59</v>
      </c>
    </row>
    <row r="98" spans="1:64" x14ac:dyDescent="0.35">
      <c r="A98">
        <v>25329</v>
      </c>
      <c r="B98">
        <v>99</v>
      </c>
      <c r="D98" t="s">
        <v>144</v>
      </c>
      <c r="E98" s="1">
        <v>40689.430555555555</v>
      </c>
      <c r="F98" s="1" t="s">
        <v>171</v>
      </c>
      <c r="G98" t="s">
        <v>177</v>
      </c>
      <c r="H98" t="s">
        <v>103</v>
      </c>
      <c r="I98">
        <v>1.65</v>
      </c>
      <c r="J98" t="s">
        <v>56</v>
      </c>
      <c r="K98" t="s">
        <v>55</v>
      </c>
      <c r="L98">
        <v>15948125</v>
      </c>
      <c r="M98">
        <v>2615692</v>
      </c>
      <c r="N98" t="s">
        <v>55</v>
      </c>
      <c r="O98">
        <v>1</v>
      </c>
      <c r="P98" t="s">
        <v>135</v>
      </c>
      <c r="Q98" s="1">
        <v>40735</v>
      </c>
      <c r="R98" t="s">
        <v>145</v>
      </c>
      <c r="S98">
        <v>1</v>
      </c>
      <c r="T98">
        <v>1.65</v>
      </c>
      <c r="U98">
        <v>0.04</v>
      </c>
      <c r="V98">
        <v>1065</v>
      </c>
      <c r="W98" t="s">
        <v>56</v>
      </c>
      <c r="X98" t="s">
        <v>56</v>
      </c>
      <c r="Y98" t="s">
        <v>56</v>
      </c>
      <c r="Z98" t="s">
        <v>103</v>
      </c>
      <c r="AA98" t="s">
        <v>56</v>
      </c>
      <c r="AB98" t="s">
        <v>142</v>
      </c>
      <c r="AC98" s="2">
        <v>40732</v>
      </c>
      <c r="AD98" t="s">
        <v>56</v>
      </c>
      <c r="AE98" t="s">
        <v>56</v>
      </c>
      <c r="AF98" t="s">
        <v>56</v>
      </c>
      <c r="AG98" t="s">
        <v>56</v>
      </c>
      <c r="AH98" t="s">
        <v>56</v>
      </c>
      <c r="AI98" s="1">
        <v>40735.085162037038</v>
      </c>
      <c r="AJ98" t="s">
        <v>73</v>
      </c>
      <c r="AK98" s="1">
        <v>42393.713414351849</v>
      </c>
      <c r="AL98" t="s">
        <v>57</v>
      </c>
      <c r="AM98" t="s">
        <v>56</v>
      </c>
      <c r="AN98" t="s">
        <v>56</v>
      </c>
      <c r="AO98" t="s">
        <v>56</v>
      </c>
      <c r="AP98" t="s">
        <v>56</v>
      </c>
      <c r="AQ98" t="s">
        <v>56</v>
      </c>
      <c r="AR98">
        <v>1.65</v>
      </c>
      <c r="AS98" s="1">
        <v>40725</v>
      </c>
      <c r="AT98">
        <v>75</v>
      </c>
      <c r="AU98" t="s">
        <v>96</v>
      </c>
      <c r="AV98" t="s">
        <v>97</v>
      </c>
      <c r="AW98" t="s">
        <v>97</v>
      </c>
      <c r="AX98" t="s">
        <v>56</v>
      </c>
      <c r="AY98" t="s">
        <v>56</v>
      </c>
      <c r="AZ98" t="s">
        <v>56</v>
      </c>
      <c r="BA98">
        <v>1069518</v>
      </c>
      <c r="BB98">
        <v>3938</v>
      </c>
      <c r="BC98" t="s">
        <v>135</v>
      </c>
      <c r="BD98">
        <v>4320</v>
      </c>
      <c r="BE98" t="s">
        <v>103</v>
      </c>
      <c r="BF98">
        <v>1065</v>
      </c>
      <c r="BG98">
        <v>0.2</v>
      </c>
      <c r="BH98" t="s">
        <v>74</v>
      </c>
      <c r="BI98" t="s">
        <v>56</v>
      </c>
      <c r="BJ98">
        <v>75</v>
      </c>
      <c r="BK98" s="1">
        <v>45028.166516203702</v>
      </c>
      <c r="BL98" t="s">
        <v>59</v>
      </c>
    </row>
    <row r="99" spans="1:64" x14ac:dyDescent="0.35">
      <c r="A99">
        <v>25330</v>
      </c>
      <c r="B99">
        <v>99</v>
      </c>
      <c r="D99" t="s">
        <v>144</v>
      </c>
      <c r="E99" s="1">
        <v>40689.430555555555</v>
      </c>
      <c r="F99" s="1" t="s">
        <v>171</v>
      </c>
      <c r="G99" t="s">
        <v>177</v>
      </c>
      <c r="H99" t="s">
        <v>119</v>
      </c>
      <c r="I99">
        <v>0.34</v>
      </c>
      <c r="J99" t="s">
        <v>140</v>
      </c>
      <c r="K99" t="s">
        <v>55</v>
      </c>
      <c r="L99">
        <v>15948126</v>
      </c>
      <c r="M99">
        <v>2615692</v>
      </c>
      <c r="N99" t="s">
        <v>55</v>
      </c>
      <c r="O99">
        <v>1</v>
      </c>
      <c r="P99" t="s">
        <v>135</v>
      </c>
      <c r="Q99" s="1">
        <v>40735</v>
      </c>
      <c r="R99" t="s">
        <v>145</v>
      </c>
      <c r="S99">
        <v>1</v>
      </c>
      <c r="T99">
        <v>0.34</v>
      </c>
      <c r="U99">
        <v>0.08</v>
      </c>
      <c r="V99">
        <v>1145</v>
      </c>
      <c r="W99" t="s">
        <v>140</v>
      </c>
      <c r="X99" t="s">
        <v>141</v>
      </c>
      <c r="Y99" t="s">
        <v>56</v>
      </c>
      <c r="Z99" t="s">
        <v>119</v>
      </c>
      <c r="AA99" t="s">
        <v>56</v>
      </c>
      <c r="AB99" t="s">
        <v>142</v>
      </c>
      <c r="AC99" s="2">
        <v>40732</v>
      </c>
      <c r="AD99" t="s">
        <v>56</v>
      </c>
      <c r="AE99" t="s">
        <v>56</v>
      </c>
      <c r="AF99" t="s">
        <v>56</v>
      </c>
      <c r="AG99" t="s">
        <v>56</v>
      </c>
      <c r="AH99" t="s">
        <v>56</v>
      </c>
      <c r="AI99" s="1">
        <v>40735.085162037038</v>
      </c>
      <c r="AJ99" t="s">
        <v>73</v>
      </c>
      <c r="AK99" s="1">
        <v>42393.713414351849</v>
      </c>
      <c r="AL99" t="s">
        <v>57</v>
      </c>
      <c r="AM99" t="s">
        <v>56</v>
      </c>
      <c r="AN99" t="s">
        <v>56</v>
      </c>
      <c r="AO99" t="s">
        <v>56</v>
      </c>
      <c r="AP99" t="s">
        <v>56</v>
      </c>
      <c r="AQ99" t="s">
        <v>56</v>
      </c>
      <c r="AR99">
        <v>0.34</v>
      </c>
      <c r="AS99" s="1">
        <v>40725</v>
      </c>
      <c r="AT99">
        <v>75</v>
      </c>
      <c r="AU99" t="s">
        <v>96</v>
      </c>
      <c r="AV99" t="s">
        <v>97</v>
      </c>
      <c r="AW99" t="s">
        <v>97</v>
      </c>
      <c r="AX99" t="s">
        <v>56</v>
      </c>
      <c r="AY99" t="s">
        <v>56</v>
      </c>
      <c r="AZ99" t="s">
        <v>56</v>
      </c>
      <c r="BA99">
        <v>1069518</v>
      </c>
      <c r="BB99">
        <v>4237</v>
      </c>
      <c r="BC99" t="s">
        <v>135</v>
      </c>
      <c r="BD99">
        <v>4320</v>
      </c>
      <c r="BE99" t="s">
        <v>119</v>
      </c>
      <c r="BF99">
        <v>1145</v>
      </c>
      <c r="BG99">
        <v>0.3</v>
      </c>
      <c r="BH99" t="s">
        <v>74</v>
      </c>
      <c r="BI99" t="s">
        <v>56</v>
      </c>
      <c r="BJ99">
        <v>75</v>
      </c>
      <c r="BK99" s="1">
        <v>45028.166516203702</v>
      </c>
      <c r="BL99" t="s">
        <v>59</v>
      </c>
    </row>
    <row r="100" spans="1:64" x14ac:dyDescent="0.35">
      <c r="A100">
        <v>25333</v>
      </c>
      <c r="B100">
        <v>99</v>
      </c>
      <c r="D100" t="s">
        <v>144</v>
      </c>
      <c r="E100" s="1">
        <v>40689.430555555555</v>
      </c>
      <c r="F100" s="1" t="s">
        <v>171</v>
      </c>
      <c r="G100" t="s">
        <v>177</v>
      </c>
      <c r="H100" t="s">
        <v>100</v>
      </c>
      <c r="I100">
        <v>2.1800000000000002</v>
      </c>
      <c r="J100" t="s">
        <v>56</v>
      </c>
      <c r="K100" t="s">
        <v>55</v>
      </c>
      <c r="L100">
        <v>15948129</v>
      </c>
      <c r="M100">
        <v>2615692</v>
      </c>
      <c r="N100" t="s">
        <v>55</v>
      </c>
      <c r="O100">
        <v>1</v>
      </c>
      <c r="P100" t="s">
        <v>135</v>
      </c>
      <c r="Q100" s="1">
        <v>40735</v>
      </c>
      <c r="R100" t="s">
        <v>145</v>
      </c>
      <c r="S100">
        <v>1</v>
      </c>
      <c r="T100">
        <v>2.1800000000000002</v>
      </c>
      <c r="U100">
        <v>0.2</v>
      </c>
      <c r="V100">
        <v>1090</v>
      </c>
      <c r="W100" t="s">
        <v>56</v>
      </c>
      <c r="X100" t="s">
        <v>56</v>
      </c>
      <c r="Y100" t="s">
        <v>56</v>
      </c>
      <c r="Z100" t="s">
        <v>100</v>
      </c>
      <c r="AA100" t="s">
        <v>56</v>
      </c>
      <c r="AB100" t="s">
        <v>142</v>
      </c>
      <c r="AC100" s="2">
        <v>40732</v>
      </c>
      <c r="AD100" t="s">
        <v>56</v>
      </c>
      <c r="AE100" t="s">
        <v>56</v>
      </c>
      <c r="AF100" t="s">
        <v>56</v>
      </c>
      <c r="AG100" t="s">
        <v>56</v>
      </c>
      <c r="AH100" t="s">
        <v>56</v>
      </c>
      <c r="AI100" s="1">
        <v>40735.085162037038</v>
      </c>
      <c r="AJ100" t="s">
        <v>73</v>
      </c>
      <c r="AK100" s="1">
        <v>42393.713414351849</v>
      </c>
      <c r="AL100" t="s">
        <v>57</v>
      </c>
      <c r="AM100" t="s">
        <v>56</v>
      </c>
      <c r="AN100" t="s">
        <v>56</v>
      </c>
      <c r="AO100" t="s">
        <v>56</v>
      </c>
      <c r="AP100" t="s">
        <v>56</v>
      </c>
      <c r="AQ100" t="s">
        <v>56</v>
      </c>
      <c r="AR100">
        <v>2.1800000000000002</v>
      </c>
      <c r="AS100" s="1">
        <v>40725</v>
      </c>
      <c r="AT100">
        <v>75</v>
      </c>
      <c r="AU100" t="s">
        <v>96</v>
      </c>
      <c r="AV100" t="s">
        <v>97</v>
      </c>
      <c r="AW100" t="s">
        <v>97</v>
      </c>
      <c r="AX100" t="s">
        <v>56</v>
      </c>
      <c r="AY100" t="s">
        <v>56</v>
      </c>
      <c r="AZ100" t="s">
        <v>56</v>
      </c>
      <c r="BA100">
        <v>1069518</v>
      </c>
      <c r="BB100">
        <v>3940</v>
      </c>
      <c r="BC100" t="s">
        <v>135</v>
      </c>
      <c r="BD100">
        <v>4320</v>
      </c>
      <c r="BE100" t="s">
        <v>100</v>
      </c>
      <c r="BF100">
        <v>1090</v>
      </c>
      <c r="BG100">
        <v>0.3</v>
      </c>
      <c r="BH100" t="s">
        <v>74</v>
      </c>
      <c r="BI100" t="s">
        <v>56</v>
      </c>
      <c r="BJ100">
        <v>75</v>
      </c>
      <c r="BK100" s="1">
        <v>45028.166516203702</v>
      </c>
      <c r="BL100" t="s">
        <v>59</v>
      </c>
    </row>
    <row r="101" spans="1:64" x14ac:dyDescent="0.35">
      <c r="A101">
        <v>16785</v>
      </c>
      <c r="B101">
        <v>99</v>
      </c>
      <c r="D101" t="s">
        <v>124</v>
      </c>
      <c r="E101" s="1">
        <v>38110.458333333336</v>
      </c>
      <c r="F101" s="1" t="s">
        <v>171</v>
      </c>
      <c r="G101" t="s">
        <v>178</v>
      </c>
      <c r="H101" t="s">
        <v>98</v>
      </c>
      <c r="I101">
        <v>0.2</v>
      </c>
      <c r="J101" t="s">
        <v>56</v>
      </c>
      <c r="K101" t="s">
        <v>55</v>
      </c>
      <c r="L101">
        <v>14586245</v>
      </c>
      <c r="M101">
        <v>2286690</v>
      </c>
      <c r="N101" t="s">
        <v>55</v>
      </c>
      <c r="O101">
        <v>5</v>
      </c>
      <c r="P101" t="s">
        <v>93</v>
      </c>
      <c r="Q101" s="1">
        <v>38141</v>
      </c>
      <c r="R101">
        <v>1139023</v>
      </c>
      <c r="S101">
        <v>1</v>
      </c>
      <c r="T101">
        <v>0.2</v>
      </c>
      <c r="U101">
        <v>0.1</v>
      </c>
      <c r="V101">
        <v>1000</v>
      </c>
      <c r="W101" t="s">
        <v>56</v>
      </c>
      <c r="X101" t="s">
        <v>56</v>
      </c>
      <c r="Y101" t="s">
        <v>94</v>
      </c>
      <c r="Z101" t="s">
        <v>126</v>
      </c>
      <c r="AA101" t="s">
        <v>56</v>
      </c>
      <c r="AB101" t="s">
        <v>95</v>
      </c>
      <c r="AC101" s="2">
        <v>38140</v>
      </c>
      <c r="AD101" t="s">
        <v>56</v>
      </c>
      <c r="AE101" t="s">
        <v>56</v>
      </c>
      <c r="AF101" t="s">
        <v>56</v>
      </c>
      <c r="AG101" t="s">
        <v>56</v>
      </c>
      <c r="AH101" t="s">
        <v>56</v>
      </c>
      <c r="AI101" s="1">
        <v>38141.300636574073</v>
      </c>
      <c r="AJ101" t="s">
        <v>73</v>
      </c>
      <c r="AK101" s="1">
        <v>39264.373090277775</v>
      </c>
      <c r="AL101" t="s">
        <v>57</v>
      </c>
      <c r="AM101" t="s">
        <v>56</v>
      </c>
      <c r="AN101" t="s">
        <v>56</v>
      </c>
      <c r="AO101" t="s">
        <v>56</v>
      </c>
      <c r="AP101" t="s">
        <v>56</v>
      </c>
      <c r="AQ101">
        <v>694</v>
      </c>
      <c r="AR101">
        <v>0.2</v>
      </c>
      <c r="AS101" s="1">
        <v>38127</v>
      </c>
      <c r="AT101">
        <v>75</v>
      </c>
      <c r="AU101" t="s">
        <v>96</v>
      </c>
      <c r="AV101" t="s">
        <v>97</v>
      </c>
      <c r="AW101" t="s">
        <v>97</v>
      </c>
      <c r="AX101" t="s">
        <v>56</v>
      </c>
      <c r="AY101" t="s">
        <v>56</v>
      </c>
      <c r="AZ101" t="s">
        <v>56</v>
      </c>
      <c r="BA101">
        <v>292088</v>
      </c>
      <c r="BB101">
        <v>1190</v>
      </c>
      <c r="BC101" t="s">
        <v>93</v>
      </c>
      <c r="BD101">
        <v>4320</v>
      </c>
      <c r="BE101" t="s">
        <v>98</v>
      </c>
      <c r="BF101">
        <v>1000</v>
      </c>
      <c r="BG101">
        <v>0.1</v>
      </c>
      <c r="BH101" t="s">
        <v>74</v>
      </c>
      <c r="BI101" t="s">
        <v>71</v>
      </c>
      <c r="BJ101">
        <v>75</v>
      </c>
      <c r="BK101" s="1">
        <v>45028.166516203702</v>
      </c>
      <c r="BL101" t="s">
        <v>59</v>
      </c>
    </row>
    <row r="102" spans="1:64" x14ac:dyDescent="0.35">
      <c r="A102">
        <v>16788</v>
      </c>
      <c r="B102">
        <v>99</v>
      </c>
      <c r="D102" t="s">
        <v>124</v>
      </c>
      <c r="E102" s="1">
        <v>38110.458333333336</v>
      </c>
      <c r="F102" s="1" t="s">
        <v>171</v>
      </c>
      <c r="G102" t="s">
        <v>178</v>
      </c>
      <c r="H102" t="s">
        <v>112</v>
      </c>
      <c r="I102">
        <v>0.1</v>
      </c>
      <c r="J102" t="s">
        <v>60</v>
      </c>
      <c r="K102" t="s">
        <v>55</v>
      </c>
      <c r="L102">
        <v>14586248</v>
      </c>
      <c r="M102">
        <v>2286690</v>
      </c>
      <c r="N102" t="s">
        <v>55</v>
      </c>
      <c r="O102">
        <v>5</v>
      </c>
      <c r="P102" t="s">
        <v>93</v>
      </c>
      <c r="Q102" s="1">
        <v>38141</v>
      </c>
      <c r="R102">
        <v>1139023</v>
      </c>
      <c r="S102">
        <v>1</v>
      </c>
      <c r="T102">
        <v>0.1</v>
      </c>
      <c r="U102">
        <v>0.1</v>
      </c>
      <c r="V102">
        <v>1025</v>
      </c>
      <c r="W102" t="s">
        <v>60</v>
      </c>
      <c r="X102" t="s">
        <v>61</v>
      </c>
      <c r="Y102" t="s">
        <v>111</v>
      </c>
      <c r="Z102" t="s">
        <v>112</v>
      </c>
      <c r="AA102" t="s">
        <v>56</v>
      </c>
      <c r="AB102" t="s">
        <v>95</v>
      </c>
      <c r="AC102" s="2">
        <v>38140</v>
      </c>
      <c r="AD102" t="s">
        <v>56</v>
      </c>
      <c r="AE102" t="s">
        <v>56</v>
      </c>
      <c r="AF102" t="s">
        <v>75</v>
      </c>
      <c r="AG102" t="s">
        <v>56</v>
      </c>
      <c r="AH102" t="s">
        <v>56</v>
      </c>
      <c r="AI102" s="1">
        <v>38141.300636574073</v>
      </c>
      <c r="AJ102" t="s">
        <v>73</v>
      </c>
      <c r="AK102" s="1">
        <v>39264.373090277775</v>
      </c>
      <c r="AL102" t="s">
        <v>57</v>
      </c>
      <c r="AM102" t="s">
        <v>56</v>
      </c>
      <c r="AN102" t="s">
        <v>56</v>
      </c>
      <c r="AO102" t="s">
        <v>56</v>
      </c>
      <c r="AP102" t="s">
        <v>56</v>
      </c>
      <c r="AQ102">
        <v>694</v>
      </c>
      <c r="AR102">
        <v>0</v>
      </c>
      <c r="AS102" s="1">
        <v>38127</v>
      </c>
      <c r="AT102">
        <v>75</v>
      </c>
      <c r="AU102" t="s">
        <v>96</v>
      </c>
      <c r="AV102" t="s">
        <v>97</v>
      </c>
      <c r="AW102" t="s">
        <v>97</v>
      </c>
      <c r="AX102" t="s">
        <v>56</v>
      </c>
      <c r="AY102" t="s">
        <v>56</v>
      </c>
      <c r="AZ102" t="s">
        <v>56</v>
      </c>
      <c r="BA102">
        <v>292088</v>
      </c>
      <c r="BB102">
        <v>1210</v>
      </c>
      <c r="BC102" t="s">
        <v>93</v>
      </c>
      <c r="BD102">
        <v>4320</v>
      </c>
      <c r="BE102" t="s">
        <v>112</v>
      </c>
      <c r="BF102">
        <v>1025</v>
      </c>
      <c r="BG102">
        <v>0.1</v>
      </c>
      <c r="BH102" t="s">
        <v>74</v>
      </c>
      <c r="BI102" t="s">
        <v>65</v>
      </c>
      <c r="BJ102">
        <v>75</v>
      </c>
      <c r="BK102" s="1">
        <v>45028.166516203702</v>
      </c>
      <c r="BL102" t="s">
        <v>59</v>
      </c>
    </row>
    <row r="103" spans="1:64" x14ac:dyDescent="0.35">
      <c r="A103">
        <v>16789</v>
      </c>
      <c r="B103">
        <v>99</v>
      </c>
      <c r="D103" t="s">
        <v>124</v>
      </c>
      <c r="E103" s="1">
        <v>38110.458333333336</v>
      </c>
      <c r="F103" s="1" t="s">
        <v>171</v>
      </c>
      <c r="G103" t="s">
        <v>178</v>
      </c>
      <c r="H103" t="s">
        <v>110</v>
      </c>
      <c r="I103">
        <v>0.53</v>
      </c>
      <c r="J103" t="s">
        <v>56</v>
      </c>
      <c r="K103" t="s">
        <v>55</v>
      </c>
      <c r="L103">
        <v>14586249</v>
      </c>
      <c r="M103">
        <v>2286690</v>
      </c>
      <c r="N103" t="s">
        <v>55</v>
      </c>
      <c r="O103">
        <v>5</v>
      </c>
      <c r="P103" t="s">
        <v>93</v>
      </c>
      <c r="Q103" s="1">
        <v>38141</v>
      </c>
      <c r="R103">
        <v>1139023</v>
      </c>
      <c r="S103">
        <v>1</v>
      </c>
      <c r="T103">
        <v>0.53</v>
      </c>
      <c r="U103">
        <v>0.1</v>
      </c>
      <c r="V103">
        <v>1030</v>
      </c>
      <c r="W103" t="s">
        <v>56</v>
      </c>
      <c r="X103" t="s">
        <v>56</v>
      </c>
      <c r="Y103" t="s">
        <v>109</v>
      </c>
      <c r="Z103" t="s">
        <v>110</v>
      </c>
      <c r="AA103" t="s">
        <v>56</v>
      </c>
      <c r="AB103" t="s">
        <v>95</v>
      </c>
      <c r="AC103" s="2">
        <v>38140</v>
      </c>
      <c r="AD103" t="s">
        <v>56</v>
      </c>
      <c r="AE103" t="s">
        <v>56</v>
      </c>
      <c r="AF103" t="s">
        <v>56</v>
      </c>
      <c r="AG103" t="s">
        <v>56</v>
      </c>
      <c r="AH103" t="s">
        <v>56</v>
      </c>
      <c r="AI103" s="1">
        <v>38141.300636574073</v>
      </c>
      <c r="AJ103" t="s">
        <v>73</v>
      </c>
      <c r="AK103" s="1">
        <v>38918.35900462963</v>
      </c>
      <c r="AL103" t="s">
        <v>76</v>
      </c>
      <c r="AM103" t="s">
        <v>77</v>
      </c>
      <c r="AN103" t="s">
        <v>56</v>
      </c>
      <c r="AO103">
        <v>0</v>
      </c>
      <c r="AP103" t="s">
        <v>56</v>
      </c>
      <c r="AQ103">
        <v>694</v>
      </c>
      <c r="AR103">
        <v>0.53</v>
      </c>
      <c r="AS103" s="1">
        <v>38127</v>
      </c>
      <c r="AT103">
        <v>75</v>
      </c>
      <c r="AU103" t="s">
        <v>96</v>
      </c>
      <c r="AV103" t="s">
        <v>97</v>
      </c>
      <c r="AW103" t="s">
        <v>97</v>
      </c>
      <c r="AX103" t="s">
        <v>56</v>
      </c>
      <c r="AY103" t="s">
        <v>56</v>
      </c>
      <c r="AZ103" t="s">
        <v>56</v>
      </c>
      <c r="BA103">
        <v>292088</v>
      </c>
      <c r="BB103">
        <v>1221</v>
      </c>
      <c r="BC103" t="s">
        <v>93</v>
      </c>
      <c r="BD103">
        <v>4320</v>
      </c>
      <c r="BE103" t="s">
        <v>110</v>
      </c>
      <c r="BF103">
        <v>1030</v>
      </c>
      <c r="BG103">
        <v>0.1</v>
      </c>
      <c r="BH103" t="s">
        <v>74</v>
      </c>
      <c r="BI103" t="s">
        <v>66</v>
      </c>
      <c r="BJ103">
        <v>75</v>
      </c>
      <c r="BK103" s="1">
        <v>45028.166516203702</v>
      </c>
      <c r="BL103" t="s">
        <v>59</v>
      </c>
    </row>
    <row r="104" spans="1:64" x14ac:dyDescent="0.35">
      <c r="A104">
        <v>16790</v>
      </c>
      <c r="B104">
        <v>99</v>
      </c>
      <c r="D104" t="s">
        <v>124</v>
      </c>
      <c r="E104" s="1">
        <v>38110.458333333336</v>
      </c>
      <c r="F104" s="1" t="s">
        <v>171</v>
      </c>
      <c r="G104" t="s">
        <v>178</v>
      </c>
      <c r="H104" t="s">
        <v>108</v>
      </c>
      <c r="I104">
        <v>0.36</v>
      </c>
      <c r="J104" t="s">
        <v>56</v>
      </c>
      <c r="K104" t="s">
        <v>55</v>
      </c>
      <c r="L104">
        <v>14586250</v>
      </c>
      <c r="M104">
        <v>2286690</v>
      </c>
      <c r="N104" t="s">
        <v>55</v>
      </c>
      <c r="O104">
        <v>5</v>
      </c>
      <c r="P104" t="s">
        <v>93</v>
      </c>
      <c r="Q104" s="1">
        <v>38141</v>
      </c>
      <c r="R104">
        <v>1139023</v>
      </c>
      <c r="S104">
        <v>1</v>
      </c>
      <c r="T104">
        <v>0.36</v>
      </c>
      <c r="U104">
        <v>0.1</v>
      </c>
      <c r="V104">
        <v>1040</v>
      </c>
      <c r="W104" t="s">
        <v>56</v>
      </c>
      <c r="X104" t="s">
        <v>56</v>
      </c>
      <c r="Y104" t="s">
        <v>107</v>
      </c>
      <c r="Z104" t="s">
        <v>108</v>
      </c>
      <c r="AA104" t="s">
        <v>56</v>
      </c>
      <c r="AB104" t="s">
        <v>95</v>
      </c>
      <c r="AC104" s="2">
        <v>38140</v>
      </c>
      <c r="AD104" t="s">
        <v>56</v>
      </c>
      <c r="AE104" t="s">
        <v>56</v>
      </c>
      <c r="AF104" t="s">
        <v>56</v>
      </c>
      <c r="AG104" t="s">
        <v>56</v>
      </c>
      <c r="AH104" t="s">
        <v>56</v>
      </c>
      <c r="AI104" s="1">
        <v>38141.300636574073</v>
      </c>
      <c r="AJ104" t="s">
        <v>73</v>
      </c>
      <c r="AK104" s="1">
        <v>39264.373090277775</v>
      </c>
      <c r="AL104" t="s">
        <v>57</v>
      </c>
      <c r="AM104" t="s">
        <v>56</v>
      </c>
      <c r="AN104" t="s">
        <v>56</v>
      </c>
      <c r="AO104" t="s">
        <v>56</v>
      </c>
      <c r="AP104" t="s">
        <v>56</v>
      </c>
      <c r="AQ104">
        <v>694</v>
      </c>
      <c r="AR104">
        <v>0.36</v>
      </c>
      <c r="AS104" s="1">
        <v>38127</v>
      </c>
      <c r="AT104">
        <v>75</v>
      </c>
      <c r="AU104" t="s">
        <v>96</v>
      </c>
      <c r="AV104" t="s">
        <v>97</v>
      </c>
      <c r="AW104" t="s">
        <v>97</v>
      </c>
      <c r="AX104" t="s">
        <v>56</v>
      </c>
      <c r="AY104" t="s">
        <v>56</v>
      </c>
      <c r="AZ104" t="s">
        <v>56</v>
      </c>
      <c r="BA104">
        <v>292088</v>
      </c>
      <c r="BB104">
        <v>1231</v>
      </c>
      <c r="BC104" t="s">
        <v>93</v>
      </c>
      <c r="BD104">
        <v>4320</v>
      </c>
      <c r="BE104" t="s">
        <v>108</v>
      </c>
      <c r="BF104">
        <v>1040</v>
      </c>
      <c r="BG104">
        <v>0.1</v>
      </c>
      <c r="BH104" t="s">
        <v>74</v>
      </c>
      <c r="BI104" t="s">
        <v>67</v>
      </c>
      <c r="BJ104">
        <v>75</v>
      </c>
      <c r="BK104" s="1">
        <v>45028.166516203702</v>
      </c>
      <c r="BL104" t="s">
        <v>59</v>
      </c>
    </row>
    <row r="105" spans="1:64" x14ac:dyDescent="0.35">
      <c r="A105">
        <v>16799</v>
      </c>
      <c r="B105">
        <v>99</v>
      </c>
      <c r="D105" t="s">
        <v>124</v>
      </c>
      <c r="E105" s="1">
        <v>38110.458333333336</v>
      </c>
      <c r="F105" s="1" t="s">
        <v>171</v>
      </c>
      <c r="G105" t="s">
        <v>178</v>
      </c>
      <c r="H105" t="s">
        <v>117</v>
      </c>
      <c r="I105">
        <v>144</v>
      </c>
      <c r="J105" t="s">
        <v>56</v>
      </c>
      <c r="K105" t="s">
        <v>55</v>
      </c>
      <c r="L105">
        <v>14586259</v>
      </c>
      <c r="M105">
        <v>2286690</v>
      </c>
      <c r="N105" t="s">
        <v>55</v>
      </c>
      <c r="O105">
        <v>5</v>
      </c>
      <c r="P105" t="s">
        <v>93</v>
      </c>
      <c r="Q105" s="1">
        <v>38141</v>
      </c>
      <c r="R105">
        <v>1139023</v>
      </c>
      <c r="S105">
        <v>1</v>
      </c>
      <c r="T105">
        <v>144</v>
      </c>
      <c r="U105">
        <v>1</v>
      </c>
      <c r="V105" t="s">
        <v>116</v>
      </c>
      <c r="W105" t="s">
        <v>56</v>
      </c>
      <c r="X105" t="s">
        <v>56</v>
      </c>
      <c r="Y105" t="s">
        <v>56</v>
      </c>
      <c r="Z105" t="s">
        <v>125</v>
      </c>
      <c r="AA105" t="s">
        <v>56</v>
      </c>
      <c r="AB105" t="s">
        <v>95</v>
      </c>
      <c r="AC105" s="2">
        <v>38140</v>
      </c>
      <c r="AD105" t="s">
        <v>56</v>
      </c>
      <c r="AE105" t="s">
        <v>56</v>
      </c>
      <c r="AF105" t="s">
        <v>56</v>
      </c>
      <c r="AG105" t="s">
        <v>56</v>
      </c>
      <c r="AH105" t="s">
        <v>56</v>
      </c>
      <c r="AI105" s="1">
        <v>38141.30064814815</v>
      </c>
      <c r="AJ105" t="s">
        <v>73</v>
      </c>
      <c r="AK105" s="1">
        <v>40281.345578703702</v>
      </c>
      <c r="AL105" t="s">
        <v>78</v>
      </c>
      <c r="AM105" t="s">
        <v>56</v>
      </c>
      <c r="AN105" t="s">
        <v>56</v>
      </c>
      <c r="AO105" t="s">
        <v>56</v>
      </c>
      <c r="AP105" t="s">
        <v>56</v>
      </c>
      <c r="AQ105">
        <v>694</v>
      </c>
      <c r="AR105">
        <v>144</v>
      </c>
      <c r="AS105" s="1">
        <v>38127</v>
      </c>
      <c r="AT105">
        <v>75</v>
      </c>
      <c r="AU105" t="s">
        <v>96</v>
      </c>
      <c r="AV105" t="s">
        <v>97</v>
      </c>
      <c r="AW105" t="s">
        <v>97</v>
      </c>
      <c r="AX105" t="s">
        <v>56</v>
      </c>
      <c r="AY105" t="s">
        <v>56</v>
      </c>
      <c r="AZ105" t="s">
        <v>56</v>
      </c>
      <c r="BA105">
        <v>292088</v>
      </c>
      <c r="BB105">
        <v>4240</v>
      </c>
      <c r="BC105" t="s">
        <v>93</v>
      </c>
      <c r="BD105">
        <v>4320</v>
      </c>
      <c r="BE105" t="s">
        <v>117</v>
      </c>
      <c r="BF105" t="s">
        <v>116</v>
      </c>
      <c r="BG105">
        <v>1</v>
      </c>
      <c r="BH105" t="s">
        <v>58</v>
      </c>
      <c r="BI105" t="s">
        <v>56</v>
      </c>
      <c r="BJ105">
        <v>154</v>
      </c>
      <c r="BK105" s="1">
        <v>45028.166516203702</v>
      </c>
      <c r="BL105" t="s">
        <v>59</v>
      </c>
    </row>
    <row r="106" spans="1:64" x14ac:dyDescent="0.35">
      <c r="A106">
        <v>16792</v>
      </c>
      <c r="B106">
        <v>99</v>
      </c>
      <c r="D106" t="s">
        <v>124</v>
      </c>
      <c r="E106" s="1">
        <v>38110.458333333336</v>
      </c>
      <c r="F106" s="1" t="s">
        <v>171</v>
      </c>
      <c r="G106" t="s">
        <v>178</v>
      </c>
      <c r="H106" t="s">
        <v>106</v>
      </c>
      <c r="I106">
        <v>0.1</v>
      </c>
      <c r="J106" t="s">
        <v>60</v>
      </c>
      <c r="K106" t="s">
        <v>55</v>
      </c>
      <c r="L106">
        <v>14586252</v>
      </c>
      <c r="M106">
        <v>2286690</v>
      </c>
      <c r="N106" t="s">
        <v>55</v>
      </c>
      <c r="O106">
        <v>5</v>
      </c>
      <c r="P106" t="s">
        <v>93</v>
      </c>
      <c r="Q106" s="1">
        <v>38141</v>
      </c>
      <c r="R106">
        <v>1139023</v>
      </c>
      <c r="S106">
        <v>1</v>
      </c>
      <c r="T106">
        <v>0.1</v>
      </c>
      <c r="U106">
        <v>0.1</v>
      </c>
      <c r="V106">
        <v>1049</v>
      </c>
      <c r="W106" t="s">
        <v>60</v>
      </c>
      <c r="X106" t="s">
        <v>61</v>
      </c>
      <c r="Y106" t="s">
        <v>105</v>
      </c>
      <c r="Z106" t="s">
        <v>106</v>
      </c>
      <c r="AA106" t="s">
        <v>56</v>
      </c>
      <c r="AB106" t="s">
        <v>95</v>
      </c>
      <c r="AC106" s="2">
        <v>38140</v>
      </c>
      <c r="AD106" t="s">
        <v>56</v>
      </c>
      <c r="AE106" t="s">
        <v>56</v>
      </c>
      <c r="AF106" t="s">
        <v>75</v>
      </c>
      <c r="AG106" t="s">
        <v>56</v>
      </c>
      <c r="AH106" t="s">
        <v>56</v>
      </c>
      <c r="AI106" s="1">
        <v>38141.300636574073</v>
      </c>
      <c r="AJ106" t="s">
        <v>73</v>
      </c>
      <c r="AK106" s="1">
        <v>39264.373090277775</v>
      </c>
      <c r="AL106" t="s">
        <v>57</v>
      </c>
      <c r="AM106" t="s">
        <v>56</v>
      </c>
      <c r="AN106" t="s">
        <v>56</v>
      </c>
      <c r="AO106" t="s">
        <v>56</v>
      </c>
      <c r="AP106" t="s">
        <v>56</v>
      </c>
      <c r="AQ106">
        <v>694</v>
      </c>
      <c r="AR106">
        <v>0</v>
      </c>
      <c r="AS106" s="1">
        <v>38127</v>
      </c>
      <c r="AT106">
        <v>75</v>
      </c>
      <c r="AU106" t="s">
        <v>96</v>
      </c>
      <c r="AV106" t="s">
        <v>97</v>
      </c>
      <c r="AW106" t="s">
        <v>97</v>
      </c>
      <c r="AX106" t="s">
        <v>56</v>
      </c>
      <c r="AY106" t="s">
        <v>56</v>
      </c>
      <c r="AZ106" t="s">
        <v>56</v>
      </c>
      <c r="BA106">
        <v>292088</v>
      </c>
      <c r="BB106">
        <v>1260</v>
      </c>
      <c r="BC106" t="s">
        <v>93</v>
      </c>
      <c r="BD106">
        <v>4320</v>
      </c>
      <c r="BE106" t="s">
        <v>106</v>
      </c>
      <c r="BF106">
        <v>1049</v>
      </c>
      <c r="BG106">
        <v>0.1</v>
      </c>
      <c r="BH106" t="s">
        <v>74</v>
      </c>
      <c r="BI106" t="s">
        <v>64</v>
      </c>
      <c r="BJ106">
        <v>75</v>
      </c>
      <c r="BK106" s="1">
        <v>45028.166516203702</v>
      </c>
      <c r="BL106" t="s">
        <v>59</v>
      </c>
    </row>
    <row r="107" spans="1:64" x14ac:dyDescent="0.35">
      <c r="A107">
        <v>16795</v>
      </c>
      <c r="B107">
        <v>99</v>
      </c>
      <c r="D107" t="s">
        <v>124</v>
      </c>
      <c r="E107" s="1">
        <v>38110.458333333336</v>
      </c>
      <c r="F107" s="1" t="s">
        <v>171</v>
      </c>
      <c r="G107" t="s">
        <v>178</v>
      </c>
      <c r="H107" t="s">
        <v>103</v>
      </c>
      <c r="I107">
        <v>0.14000000000000001</v>
      </c>
      <c r="J107" t="s">
        <v>56</v>
      </c>
      <c r="K107" t="s">
        <v>55</v>
      </c>
      <c r="L107">
        <v>14586255</v>
      </c>
      <c r="M107">
        <v>2286690</v>
      </c>
      <c r="N107" t="s">
        <v>55</v>
      </c>
      <c r="O107">
        <v>5</v>
      </c>
      <c r="P107" t="s">
        <v>93</v>
      </c>
      <c r="Q107" s="1">
        <v>38141</v>
      </c>
      <c r="R107">
        <v>1139023</v>
      </c>
      <c r="S107">
        <v>1</v>
      </c>
      <c r="T107">
        <v>0.14000000000000001</v>
      </c>
      <c r="U107">
        <v>0.1</v>
      </c>
      <c r="V107">
        <v>1065</v>
      </c>
      <c r="W107" t="s">
        <v>56</v>
      </c>
      <c r="X107" t="s">
        <v>56</v>
      </c>
      <c r="Y107" t="s">
        <v>102</v>
      </c>
      <c r="Z107" t="s">
        <v>103</v>
      </c>
      <c r="AA107" t="s">
        <v>56</v>
      </c>
      <c r="AB107" t="s">
        <v>95</v>
      </c>
      <c r="AC107" s="2">
        <v>38140</v>
      </c>
      <c r="AD107" t="s">
        <v>56</v>
      </c>
      <c r="AE107" t="s">
        <v>56</v>
      </c>
      <c r="AF107" t="s">
        <v>56</v>
      </c>
      <c r="AG107" t="s">
        <v>56</v>
      </c>
      <c r="AH107" t="s">
        <v>56</v>
      </c>
      <c r="AI107" s="1">
        <v>38141.300636574073</v>
      </c>
      <c r="AJ107" t="s">
        <v>73</v>
      </c>
      <c r="AK107" s="1">
        <v>39264.373090277775</v>
      </c>
      <c r="AL107" t="s">
        <v>57</v>
      </c>
      <c r="AM107" t="s">
        <v>56</v>
      </c>
      <c r="AN107" t="s">
        <v>56</v>
      </c>
      <c r="AO107" t="s">
        <v>56</v>
      </c>
      <c r="AP107" t="s">
        <v>56</v>
      </c>
      <c r="AQ107">
        <v>694</v>
      </c>
      <c r="AR107">
        <v>0.14000000000000001</v>
      </c>
      <c r="AS107" s="1">
        <v>38127</v>
      </c>
      <c r="AT107">
        <v>75</v>
      </c>
      <c r="AU107" t="s">
        <v>96</v>
      </c>
      <c r="AV107" t="s">
        <v>97</v>
      </c>
      <c r="AW107" t="s">
        <v>97</v>
      </c>
      <c r="AX107" t="s">
        <v>56</v>
      </c>
      <c r="AY107" t="s">
        <v>56</v>
      </c>
      <c r="AZ107" t="s">
        <v>56</v>
      </c>
      <c r="BA107">
        <v>292088</v>
      </c>
      <c r="BB107">
        <v>1288</v>
      </c>
      <c r="BC107" t="s">
        <v>93</v>
      </c>
      <c r="BD107">
        <v>4320</v>
      </c>
      <c r="BE107" t="s">
        <v>103</v>
      </c>
      <c r="BF107">
        <v>1065</v>
      </c>
      <c r="BG107">
        <v>0.1</v>
      </c>
      <c r="BH107" t="s">
        <v>74</v>
      </c>
      <c r="BI107" t="s">
        <v>68</v>
      </c>
      <c r="BJ107">
        <v>75</v>
      </c>
      <c r="BK107" s="1">
        <v>45028.166516203702</v>
      </c>
      <c r="BL107" t="s">
        <v>59</v>
      </c>
    </row>
    <row r="108" spans="1:64" x14ac:dyDescent="0.35">
      <c r="A108">
        <v>16815</v>
      </c>
      <c r="B108">
        <v>99</v>
      </c>
      <c r="D108" t="s">
        <v>124</v>
      </c>
      <c r="E108" s="1">
        <v>38110.458333333336</v>
      </c>
      <c r="F108" s="1" t="s">
        <v>171</v>
      </c>
      <c r="G108" t="s">
        <v>178</v>
      </c>
      <c r="H108" t="s">
        <v>119</v>
      </c>
      <c r="I108">
        <v>0.5</v>
      </c>
      <c r="J108" t="s">
        <v>60</v>
      </c>
      <c r="K108" t="s">
        <v>55</v>
      </c>
      <c r="L108">
        <v>14586311</v>
      </c>
      <c r="M108">
        <v>2286690</v>
      </c>
      <c r="N108" t="s">
        <v>55</v>
      </c>
      <c r="O108">
        <v>5</v>
      </c>
      <c r="P108" t="s">
        <v>93</v>
      </c>
      <c r="Q108" s="1">
        <v>38141</v>
      </c>
      <c r="R108">
        <v>1139023</v>
      </c>
      <c r="S108">
        <v>1</v>
      </c>
      <c r="T108">
        <v>0.5</v>
      </c>
      <c r="U108">
        <v>0.5</v>
      </c>
      <c r="V108">
        <v>1145</v>
      </c>
      <c r="W108" t="s">
        <v>60</v>
      </c>
      <c r="X108" t="s">
        <v>61</v>
      </c>
      <c r="Y108" t="s">
        <v>118</v>
      </c>
      <c r="Z108" t="s">
        <v>119</v>
      </c>
      <c r="AA108" t="s">
        <v>56</v>
      </c>
      <c r="AB108" t="s">
        <v>95</v>
      </c>
      <c r="AC108" s="2">
        <v>38140</v>
      </c>
      <c r="AD108" t="s">
        <v>56</v>
      </c>
      <c r="AE108" t="s">
        <v>56</v>
      </c>
      <c r="AF108" t="s">
        <v>75</v>
      </c>
      <c r="AG108" t="s">
        <v>56</v>
      </c>
      <c r="AH108" t="s">
        <v>56</v>
      </c>
      <c r="AI108" s="1">
        <v>38141.30064814815</v>
      </c>
      <c r="AJ108" t="s">
        <v>73</v>
      </c>
      <c r="AK108" s="1">
        <v>39264.373090277775</v>
      </c>
      <c r="AL108" t="s">
        <v>57</v>
      </c>
      <c r="AM108" t="s">
        <v>56</v>
      </c>
      <c r="AN108" t="s">
        <v>56</v>
      </c>
      <c r="AO108" t="s">
        <v>56</v>
      </c>
      <c r="AP108" t="s">
        <v>56</v>
      </c>
      <c r="AQ108">
        <v>694</v>
      </c>
      <c r="AR108">
        <v>0.13</v>
      </c>
      <c r="AS108" s="1">
        <v>38127</v>
      </c>
      <c r="AT108">
        <v>75</v>
      </c>
      <c r="AU108" t="s">
        <v>96</v>
      </c>
      <c r="AV108" t="s">
        <v>97</v>
      </c>
      <c r="AW108" t="s">
        <v>97</v>
      </c>
      <c r="AX108" t="s">
        <v>56</v>
      </c>
      <c r="AY108" t="s">
        <v>56</v>
      </c>
      <c r="AZ108" t="s">
        <v>56</v>
      </c>
      <c r="BA108">
        <v>292088</v>
      </c>
      <c r="BB108">
        <v>1331</v>
      </c>
      <c r="BC108" t="s">
        <v>93</v>
      </c>
      <c r="BD108">
        <v>4320</v>
      </c>
      <c r="BE108" t="s">
        <v>119</v>
      </c>
      <c r="BF108">
        <v>1145</v>
      </c>
      <c r="BG108">
        <v>0.5</v>
      </c>
      <c r="BH108" t="s">
        <v>74</v>
      </c>
      <c r="BI108" t="s">
        <v>70</v>
      </c>
      <c r="BJ108">
        <v>75</v>
      </c>
      <c r="BK108" s="1">
        <v>45028.166516203702</v>
      </c>
      <c r="BL108" t="s">
        <v>59</v>
      </c>
    </row>
    <row r="109" spans="1:64" x14ac:dyDescent="0.35">
      <c r="A109">
        <v>16822</v>
      </c>
      <c r="B109">
        <v>99</v>
      </c>
      <c r="D109" t="s">
        <v>124</v>
      </c>
      <c r="E109" s="1">
        <v>38110.458333333336</v>
      </c>
      <c r="F109" s="1" t="s">
        <v>171</v>
      </c>
      <c r="G109" t="s">
        <v>178</v>
      </c>
      <c r="H109" t="s">
        <v>100</v>
      </c>
      <c r="I109">
        <v>1</v>
      </c>
      <c r="J109" t="s">
        <v>60</v>
      </c>
      <c r="K109" t="s">
        <v>55</v>
      </c>
      <c r="L109">
        <v>14586357</v>
      </c>
      <c r="M109">
        <v>2286690</v>
      </c>
      <c r="N109" t="s">
        <v>55</v>
      </c>
      <c r="O109">
        <v>5</v>
      </c>
      <c r="P109" t="s">
        <v>93</v>
      </c>
      <c r="Q109" s="1">
        <v>38141</v>
      </c>
      <c r="R109">
        <v>1139023</v>
      </c>
      <c r="S109">
        <v>1</v>
      </c>
      <c r="T109">
        <v>1</v>
      </c>
      <c r="U109">
        <v>1</v>
      </c>
      <c r="V109">
        <v>1090</v>
      </c>
      <c r="W109" t="s">
        <v>60</v>
      </c>
      <c r="X109" t="s">
        <v>61</v>
      </c>
      <c r="Y109" t="s">
        <v>99</v>
      </c>
      <c r="Z109" t="s">
        <v>100</v>
      </c>
      <c r="AA109" t="s">
        <v>56</v>
      </c>
      <c r="AB109" t="s">
        <v>95</v>
      </c>
      <c r="AC109" s="2">
        <v>38140</v>
      </c>
      <c r="AD109" t="s">
        <v>56</v>
      </c>
      <c r="AE109" t="s">
        <v>56</v>
      </c>
      <c r="AF109" t="s">
        <v>75</v>
      </c>
      <c r="AG109" t="s">
        <v>56</v>
      </c>
      <c r="AH109" t="s">
        <v>56</v>
      </c>
      <c r="AI109" s="1">
        <v>38141.30064814815</v>
      </c>
      <c r="AJ109" t="s">
        <v>73</v>
      </c>
      <c r="AK109" s="1">
        <v>39264.373090277775</v>
      </c>
      <c r="AL109" t="s">
        <v>57</v>
      </c>
      <c r="AM109" t="s">
        <v>56</v>
      </c>
      <c r="AN109" t="s">
        <v>56</v>
      </c>
      <c r="AO109" t="s">
        <v>56</v>
      </c>
      <c r="AP109" t="s">
        <v>56</v>
      </c>
      <c r="AQ109">
        <v>694</v>
      </c>
      <c r="AR109">
        <v>0.59</v>
      </c>
      <c r="AS109" s="1">
        <v>38127</v>
      </c>
      <c r="AT109">
        <v>75</v>
      </c>
      <c r="AU109" t="s">
        <v>96</v>
      </c>
      <c r="AV109" t="s">
        <v>97</v>
      </c>
      <c r="AW109" t="s">
        <v>97</v>
      </c>
      <c r="AX109" t="s">
        <v>56</v>
      </c>
      <c r="AY109" t="s">
        <v>56</v>
      </c>
      <c r="AZ109" t="s">
        <v>56</v>
      </c>
      <c r="BA109">
        <v>292088</v>
      </c>
      <c r="BB109">
        <v>1305</v>
      </c>
      <c r="BC109" t="s">
        <v>93</v>
      </c>
      <c r="BD109">
        <v>4320</v>
      </c>
      <c r="BE109" t="s">
        <v>100</v>
      </c>
      <c r="BF109">
        <v>1090</v>
      </c>
      <c r="BG109">
        <v>1</v>
      </c>
      <c r="BH109" t="s">
        <v>74</v>
      </c>
      <c r="BI109" t="s">
        <v>69</v>
      </c>
      <c r="BJ109">
        <v>75</v>
      </c>
      <c r="BK109" s="1">
        <v>45028.166516203702</v>
      </c>
      <c r="BL109" t="s">
        <v>59</v>
      </c>
    </row>
    <row r="110" spans="1:64" x14ac:dyDescent="0.35">
      <c r="A110">
        <v>24492</v>
      </c>
      <c r="B110">
        <v>99</v>
      </c>
      <c r="D110" t="s">
        <v>138</v>
      </c>
      <c r="E110" s="1">
        <v>39897.395833333336</v>
      </c>
      <c r="F110" s="1" t="s">
        <v>171</v>
      </c>
      <c r="G110" t="s">
        <v>178</v>
      </c>
      <c r="H110" t="s">
        <v>98</v>
      </c>
      <c r="I110">
        <v>0.15</v>
      </c>
      <c r="J110" t="s">
        <v>56</v>
      </c>
      <c r="K110" t="s">
        <v>55</v>
      </c>
      <c r="L110">
        <v>15694825</v>
      </c>
      <c r="M110">
        <v>2536199</v>
      </c>
      <c r="N110" t="s">
        <v>55</v>
      </c>
      <c r="O110">
        <v>1</v>
      </c>
      <c r="P110" t="s">
        <v>135</v>
      </c>
      <c r="Q110" s="1">
        <v>39976</v>
      </c>
      <c r="R110">
        <v>1772306</v>
      </c>
      <c r="S110">
        <v>1</v>
      </c>
      <c r="T110">
        <v>0.15</v>
      </c>
      <c r="U110">
        <v>0.1</v>
      </c>
      <c r="V110">
        <v>1000</v>
      </c>
      <c r="W110" t="s">
        <v>56</v>
      </c>
      <c r="X110" t="s">
        <v>56</v>
      </c>
      <c r="Y110" t="s">
        <v>94</v>
      </c>
      <c r="Z110" t="s">
        <v>98</v>
      </c>
      <c r="AA110" t="s">
        <v>56</v>
      </c>
      <c r="AB110" t="s">
        <v>129</v>
      </c>
      <c r="AC110" s="2">
        <v>39975</v>
      </c>
      <c r="AD110" t="s">
        <v>56</v>
      </c>
      <c r="AE110" t="s">
        <v>56</v>
      </c>
      <c r="AF110" t="s">
        <v>56</v>
      </c>
      <c r="AG110" t="s">
        <v>56</v>
      </c>
      <c r="AH110" t="s">
        <v>56</v>
      </c>
      <c r="AI110" s="1">
        <v>39976.085787037038</v>
      </c>
      <c r="AJ110" t="s">
        <v>73</v>
      </c>
      <c r="AK110" s="1">
        <v>42393.713229166664</v>
      </c>
      <c r="AL110" t="s">
        <v>57</v>
      </c>
      <c r="AM110" t="s">
        <v>56</v>
      </c>
      <c r="AN110" t="s">
        <v>56</v>
      </c>
      <c r="AO110" t="s">
        <v>56</v>
      </c>
      <c r="AP110" t="s">
        <v>56</v>
      </c>
      <c r="AQ110" t="s">
        <v>56</v>
      </c>
      <c r="AR110">
        <v>0.15</v>
      </c>
      <c r="AS110" t="s">
        <v>56</v>
      </c>
      <c r="AT110">
        <v>75</v>
      </c>
      <c r="AU110" t="s">
        <v>96</v>
      </c>
      <c r="AV110" t="s">
        <v>97</v>
      </c>
      <c r="AW110" t="s">
        <v>97</v>
      </c>
      <c r="AX110" t="s">
        <v>56</v>
      </c>
      <c r="AY110" t="s">
        <v>56</v>
      </c>
      <c r="AZ110" t="s">
        <v>56</v>
      </c>
      <c r="BA110">
        <v>989927</v>
      </c>
      <c r="BB110">
        <v>3928</v>
      </c>
      <c r="BC110" t="s">
        <v>135</v>
      </c>
      <c r="BD110">
        <v>4320</v>
      </c>
      <c r="BE110" t="s">
        <v>98</v>
      </c>
      <c r="BF110">
        <v>1000</v>
      </c>
      <c r="BG110">
        <v>0.2</v>
      </c>
      <c r="BH110" t="s">
        <v>74</v>
      </c>
      <c r="BI110" t="s">
        <v>56</v>
      </c>
      <c r="BJ110">
        <v>75</v>
      </c>
      <c r="BK110" s="1">
        <v>45028.166516203702</v>
      </c>
      <c r="BL110" t="s">
        <v>59</v>
      </c>
    </row>
    <row r="111" spans="1:64" x14ac:dyDescent="0.35">
      <c r="A111">
        <v>24496</v>
      </c>
      <c r="B111">
        <v>99</v>
      </c>
      <c r="D111" t="s">
        <v>138</v>
      </c>
      <c r="E111" s="1">
        <v>39897.395833333336</v>
      </c>
      <c r="F111" s="1" t="s">
        <v>171</v>
      </c>
      <c r="G111" t="s">
        <v>178</v>
      </c>
      <c r="H111" t="s">
        <v>112</v>
      </c>
      <c r="I111">
        <v>0.1</v>
      </c>
      <c r="J111" t="s">
        <v>60</v>
      </c>
      <c r="K111" t="s">
        <v>55</v>
      </c>
      <c r="L111">
        <v>15694851</v>
      </c>
      <c r="M111">
        <v>2536199</v>
      </c>
      <c r="N111" t="s">
        <v>55</v>
      </c>
      <c r="O111">
        <v>1</v>
      </c>
      <c r="P111" t="s">
        <v>135</v>
      </c>
      <c r="Q111" s="1">
        <v>39976</v>
      </c>
      <c r="R111">
        <v>1772306</v>
      </c>
      <c r="S111">
        <v>1</v>
      </c>
      <c r="T111">
        <v>0.1</v>
      </c>
      <c r="U111">
        <v>0.1</v>
      </c>
      <c r="V111">
        <v>1025</v>
      </c>
      <c r="W111" t="s">
        <v>60</v>
      </c>
      <c r="X111" t="s">
        <v>61</v>
      </c>
      <c r="Y111" t="s">
        <v>111</v>
      </c>
      <c r="Z111" t="s">
        <v>112</v>
      </c>
      <c r="AA111" t="s">
        <v>56</v>
      </c>
      <c r="AB111" t="s">
        <v>129</v>
      </c>
      <c r="AC111" s="2">
        <v>39975</v>
      </c>
      <c r="AD111" t="s">
        <v>56</v>
      </c>
      <c r="AE111" t="s">
        <v>56</v>
      </c>
      <c r="AF111" t="s">
        <v>75</v>
      </c>
      <c r="AG111" t="s">
        <v>56</v>
      </c>
      <c r="AH111" t="s">
        <v>56</v>
      </c>
      <c r="AI111" s="1">
        <v>39976.085787037038</v>
      </c>
      <c r="AJ111" t="s">
        <v>73</v>
      </c>
      <c r="AK111" s="1">
        <v>42393.713229166664</v>
      </c>
      <c r="AL111" t="s">
        <v>57</v>
      </c>
      <c r="AM111" t="s">
        <v>56</v>
      </c>
      <c r="AN111" t="s">
        <v>56</v>
      </c>
      <c r="AO111" t="s">
        <v>56</v>
      </c>
      <c r="AP111" t="s">
        <v>56</v>
      </c>
      <c r="AQ111" t="s">
        <v>56</v>
      </c>
      <c r="AR111">
        <v>0</v>
      </c>
      <c r="AS111" t="s">
        <v>56</v>
      </c>
      <c r="AT111">
        <v>75</v>
      </c>
      <c r="AU111" t="s">
        <v>96</v>
      </c>
      <c r="AV111" t="s">
        <v>97</v>
      </c>
      <c r="AW111" t="s">
        <v>97</v>
      </c>
      <c r="AX111" t="s">
        <v>56</v>
      </c>
      <c r="AY111" t="s">
        <v>56</v>
      </c>
      <c r="AZ111" t="s">
        <v>56</v>
      </c>
      <c r="BA111">
        <v>989927</v>
      </c>
      <c r="BB111">
        <v>3931</v>
      </c>
      <c r="BC111" t="s">
        <v>135</v>
      </c>
      <c r="BD111">
        <v>4320</v>
      </c>
      <c r="BE111" t="s">
        <v>112</v>
      </c>
      <c r="BF111">
        <v>1025</v>
      </c>
      <c r="BG111">
        <v>0.1</v>
      </c>
      <c r="BH111" t="s">
        <v>74</v>
      </c>
      <c r="BI111" t="s">
        <v>56</v>
      </c>
      <c r="BJ111">
        <v>75</v>
      </c>
      <c r="BK111" s="1">
        <v>45028.166516203702</v>
      </c>
      <c r="BL111" t="s">
        <v>59</v>
      </c>
    </row>
    <row r="112" spans="1:64" x14ac:dyDescent="0.35">
      <c r="A112">
        <v>24497</v>
      </c>
      <c r="B112">
        <v>99</v>
      </c>
      <c r="D112" t="s">
        <v>138</v>
      </c>
      <c r="E112" s="1">
        <v>39897.395833333336</v>
      </c>
      <c r="F112" s="1" t="s">
        <v>171</v>
      </c>
      <c r="G112" t="s">
        <v>178</v>
      </c>
      <c r="H112" t="s">
        <v>110</v>
      </c>
      <c r="I112">
        <v>2.98</v>
      </c>
      <c r="J112" t="s">
        <v>56</v>
      </c>
      <c r="K112" t="s">
        <v>55</v>
      </c>
      <c r="L112">
        <v>15694860</v>
      </c>
      <c r="M112">
        <v>2536199</v>
      </c>
      <c r="N112" t="s">
        <v>55</v>
      </c>
      <c r="O112">
        <v>1</v>
      </c>
      <c r="P112" t="s">
        <v>135</v>
      </c>
      <c r="Q112" s="1">
        <v>39976</v>
      </c>
      <c r="R112">
        <v>1772306</v>
      </c>
      <c r="S112">
        <v>1</v>
      </c>
      <c r="T112">
        <v>2.98</v>
      </c>
      <c r="U112">
        <v>0.1</v>
      </c>
      <c r="V112">
        <v>1030</v>
      </c>
      <c r="W112" t="s">
        <v>56</v>
      </c>
      <c r="X112" t="s">
        <v>56</v>
      </c>
      <c r="Y112" t="s">
        <v>109</v>
      </c>
      <c r="Z112" t="s">
        <v>110</v>
      </c>
      <c r="AA112" t="s">
        <v>56</v>
      </c>
      <c r="AB112" t="s">
        <v>129</v>
      </c>
      <c r="AC112" s="2">
        <v>39975</v>
      </c>
      <c r="AD112" t="s">
        <v>56</v>
      </c>
      <c r="AE112" t="s">
        <v>56</v>
      </c>
      <c r="AF112" t="s">
        <v>56</v>
      </c>
      <c r="AG112" t="s">
        <v>56</v>
      </c>
      <c r="AH112" t="s">
        <v>56</v>
      </c>
      <c r="AI112" s="1">
        <v>39976.085787037038</v>
      </c>
      <c r="AJ112" t="s">
        <v>73</v>
      </c>
      <c r="AK112" s="1">
        <v>42393.713229166664</v>
      </c>
      <c r="AL112" t="s">
        <v>57</v>
      </c>
      <c r="AM112" t="s">
        <v>56</v>
      </c>
      <c r="AN112" t="s">
        <v>56</v>
      </c>
      <c r="AO112" t="s">
        <v>56</v>
      </c>
      <c r="AP112" t="s">
        <v>56</v>
      </c>
      <c r="AQ112" t="s">
        <v>56</v>
      </c>
      <c r="AR112">
        <v>2.98</v>
      </c>
      <c r="AS112" t="s">
        <v>56</v>
      </c>
      <c r="AT112">
        <v>75</v>
      </c>
      <c r="AU112" t="s">
        <v>96</v>
      </c>
      <c r="AV112" t="s">
        <v>97</v>
      </c>
      <c r="AW112" t="s">
        <v>97</v>
      </c>
      <c r="AX112" t="s">
        <v>56</v>
      </c>
      <c r="AY112" t="s">
        <v>56</v>
      </c>
      <c r="AZ112" t="s">
        <v>56</v>
      </c>
      <c r="BA112">
        <v>989927</v>
      </c>
      <c r="BB112">
        <v>3932</v>
      </c>
      <c r="BC112" t="s">
        <v>135</v>
      </c>
      <c r="BD112">
        <v>4320</v>
      </c>
      <c r="BE112" t="s">
        <v>110</v>
      </c>
      <c r="BF112">
        <v>1030</v>
      </c>
      <c r="BG112">
        <v>0.3</v>
      </c>
      <c r="BH112" t="s">
        <v>74</v>
      </c>
      <c r="BI112" t="s">
        <v>56</v>
      </c>
      <c r="BJ112">
        <v>75</v>
      </c>
      <c r="BK112" s="1">
        <v>45028.166516203702</v>
      </c>
      <c r="BL112" t="s">
        <v>59</v>
      </c>
    </row>
    <row r="113" spans="1:64" x14ac:dyDescent="0.35">
      <c r="A113">
        <v>24498</v>
      </c>
      <c r="B113">
        <v>99</v>
      </c>
      <c r="D113" t="s">
        <v>138</v>
      </c>
      <c r="E113" s="1">
        <v>39897.395833333336</v>
      </c>
      <c r="F113" s="1" t="s">
        <v>171</v>
      </c>
      <c r="G113" t="s">
        <v>178</v>
      </c>
      <c r="H113" t="s">
        <v>108</v>
      </c>
      <c r="I113">
        <v>0.49</v>
      </c>
      <c r="J113" t="s">
        <v>56</v>
      </c>
      <c r="K113" t="s">
        <v>55</v>
      </c>
      <c r="L113">
        <v>15694869</v>
      </c>
      <c r="M113">
        <v>2536199</v>
      </c>
      <c r="N113" t="s">
        <v>55</v>
      </c>
      <c r="O113">
        <v>1</v>
      </c>
      <c r="P113" t="s">
        <v>135</v>
      </c>
      <c r="Q113" s="1">
        <v>39976</v>
      </c>
      <c r="R113">
        <v>1772306</v>
      </c>
      <c r="S113">
        <v>1</v>
      </c>
      <c r="T113">
        <v>0.49</v>
      </c>
      <c r="U113">
        <v>0.1</v>
      </c>
      <c r="V113">
        <v>1040</v>
      </c>
      <c r="W113" t="s">
        <v>56</v>
      </c>
      <c r="X113" t="s">
        <v>56</v>
      </c>
      <c r="Y113" t="s">
        <v>107</v>
      </c>
      <c r="Z113" t="s">
        <v>108</v>
      </c>
      <c r="AA113" t="s">
        <v>56</v>
      </c>
      <c r="AB113" t="s">
        <v>129</v>
      </c>
      <c r="AC113" s="2">
        <v>39975</v>
      </c>
      <c r="AD113" t="s">
        <v>56</v>
      </c>
      <c r="AE113" t="s">
        <v>56</v>
      </c>
      <c r="AF113" t="s">
        <v>56</v>
      </c>
      <c r="AG113" t="s">
        <v>56</v>
      </c>
      <c r="AH113" t="s">
        <v>56</v>
      </c>
      <c r="AI113" s="1">
        <v>39976.085787037038</v>
      </c>
      <c r="AJ113" t="s">
        <v>73</v>
      </c>
      <c r="AK113" s="1">
        <v>42393.713229166664</v>
      </c>
      <c r="AL113" t="s">
        <v>57</v>
      </c>
      <c r="AM113" t="s">
        <v>56</v>
      </c>
      <c r="AN113" t="s">
        <v>56</v>
      </c>
      <c r="AO113" t="s">
        <v>56</v>
      </c>
      <c r="AP113" t="s">
        <v>56</v>
      </c>
      <c r="AQ113" t="s">
        <v>56</v>
      </c>
      <c r="AR113">
        <v>0.49</v>
      </c>
      <c r="AS113" t="s">
        <v>56</v>
      </c>
      <c r="AT113">
        <v>75</v>
      </c>
      <c r="AU113" t="s">
        <v>96</v>
      </c>
      <c r="AV113" t="s">
        <v>97</v>
      </c>
      <c r="AW113" t="s">
        <v>97</v>
      </c>
      <c r="AX113" t="s">
        <v>56</v>
      </c>
      <c r="AY113" t="s">
        <v>56</v>
      </c>
      <c r="AZ113" t="s">
        <v>56</v>
      </c>
      <c r="BA113">
        <v>989927</v>
      </c>
      <c r="BB113">
        <v>3933</v>
      </c>
      <c r="BC113" t="s">
        <v>135</v>
      </c>
      <c r="BD113">
        <v>4320</v>
      </c>
      <c r="BE113" t="s">
        <v>108</v>
      </c>
      <c r="BF113">
        <v>1040</v>
      </c>
      <c r="BG113">
        <v>0.2</v>
      </c>
      <c r="BH113" t="s">
        <v>74</v>
      </c>
      <c r="BI113" t="s">
        <v>56</v>
      </c>
      <c r="BJ113">
        <v>75</v>
      </c>
      <c r="BK113" s="1">
        <v>45028.166516203702</v>
      </c>
      <c r="BL113" t="s">
        <v>59</v>
      </c>
    </row>
    <row r="114" spans="1:64" x14ac:dyDescent="0.35">
      <c r="A114">
        <v>24524</v>
      </c>
      <c r="B114">
        <v>99</v>
      </c>
      <c r="D114" t="s">
        <v>138</v>
      </c>
      <c r="E114" s="1">
        <v>39897.395833333336</v>
      </c>
      <c r="F114" s="1" t="s">
        <v>171</v>
      </c>
      <c r="G114" t="s">
        <v>178</v>
      </c>
      <c r="H114" t="s">
        <v>117</v>
      </c>
      <c r="I114">
        <v>127</v>
      </c>
      <c r="J114" t="s">
        <v>56</v>
      </c>
      <c r="K114" t="s">
        <v>55</v>
      </c>
      <c r="L114">
        <v>15694977</v>
      </c>
      <c r="M114">
        <v>2536199</v>
      </c>
      <c r="N114" t="s">
        <v>55</v>
      </c>
      <c r="O114">
        <v>1</v>
      </c>
      <c r="P114" t="s">
        <v>135</v>
      </c>
      <c r="Q114" s="1">
        <v>39976</v>
      </c>
      <c r="R114">
        <v>1772306</v>
      </c>
      <c r="S114">
        <v>1</v>
      </c>
      <c r="T114">
        <v>127</v>
      </c>
      <c r="U114">
        <v>1</v>
      </c>
      <c r="V114" t="s">
        <v>116</v>
      </c>
      <c r="W114" t="s">
        <v>56</v>
      </c>
      <c r="X114" t="s">
        <v>56</v>
      </c>
      <c r="Y114" t="s">
        <v>56</v>
      </c>
      <c r="Z114" t="s">
        <v>117</v>
      </c>
      <c r="AA114" t="s">
        <v>56</v>
      </c>
      <c r="AB114" t="s">
        <v>129</v>
      </c>
      <c r="AC114" s="2">
        <v>39975</v>
      </c>
      <c r="AD114" t="s">
        <v>56</v>
      </c>
      <c r="AE114" t="s">
        <v>56</v>
      </c>
      <c r="AF114" t="s">
        <v>56</v>
      </c>
      <c r="AG114" t="s">
        <v>56</v>
      </c>
      <c r="AH114" t="s">
        <v>56</v>
      </c>
      <c r="AI114" s="1">
        <v>39976.085798611108</v>
      </c>
      <c r="AJ114" t="s">
        <v>73</v>
      </c>
      <c r="AK114" s="1">
        <v>42010.368402777778</v>
      </c>
      <c r="AL114" t="s">
        <v>78</v>
      </c>
      <c r="AM114" t="s">
        <v>77</v>
      </c>
      <c r="AN114" t="s">
        <v>56</v>
      </c>
      <c r="AO114" t="s">
        <v>56</v>
      </c>
      <c r="AP114" t="s">
        <v>56</v>
      </c>
      <c r="AQ114" t="s">
        <v>56</v>
      </c>
      <c r="AR114">
        <v>127</v>
      </c>
      <c r="AS114" t="s">
        <v>56</v>
      </c>
      <c r="AT114">
        <v>144</v>
      </c>
      <c r="AU114" t="s">
        <v>136</v>
      </c>
      <c r="AV114" t="s">
        <v>137</v>
      </c>
      <c r="AW114" t="s">
        <v>137</v>
      </c>
      <c r="AX114" t="s">
        <v>56</v>
      </c>
      <c r="AY114" t="s">
        <v>56</v>
      </c>
      <c r="AZ114" t="s">
        <v>56</v>
      </c>
      <c r="BA114">
        <v>989927</v>
      </c>
      <c r="BB114">
        <v>4239</v>
      </c>
      <c r="BC114" t="s">
        <v>135</v>
      </c>
      <c r="BD114">
        <v>4320</v>
      </c>
      <c r="BE114" t="s">
        <v>117</v>
      </c>
      <c r="BF114" t="s">
        <v>116</v>
      </c>
      <c r="BG114">
        <v>1</v>
      </c>
      <c r="BH114" t="s">
        <v>58</v>
      </c>
      <c r="BI114" t="s">
        <v>56</v>
      </c>
      <c r="BJ114">
        <v>154</v>
      </c>
      <c r="BK114" s="1">
        <v>45028.166516203702</v>
      </c>
      <c r="BL114" t="s">
        <v>59</v>
      </c>
    </row>
    <row r="115" spans="1:64" x14ac:dyDescent="0.35">
      <c r="A115">
        <v>24500</v>
      </c>
      <c r="B115">
        <v>99</v>
      </c>
      <c r="D115" t="s">
        <v>138</v>
      </c>
      <c r="E115" s="1">
        <v>39897.395833333336</v>
      </c>
      <c r="F115" s="1" t="s">
        <v>171</v>
      </c>
      <c r="G115" t="s">
        <v>178</v>
      </c>
      <c r="H115" t="s">
        <v>106</v>
      </c>
      <c r="I115">
        <v>0.1</v>
      </c>
      <c r="J115" t="s">
        <v>60</v>
      </c>
      <c r="K115" t="s">
        <v>55</v>
      </c>
      <c r="L115">
        <v>15694888</v>
      </c>
      <c r="M115">
        <v>2536199</v>
      </c>
      <c r="N115" t="s">
        <v>55</v>
      </c>
      <c r="O115">
        <v>1</v>
      </c>
      <c r="P115" t="s">
        <v>135</v>
      </c>
      <c r="Q115" s="1">
        <v>39976</v>
      </c>
      <c r="R115">
        <v>1772306</v>
      </c>
      <c r="S115">
        <v>1</v>
      </c>
      <c r="T115">
        <v>0.1</v>
      </c>
      <c r="U115">
        <v>0.1</v>
      </c>
      <c r="V115">
        <v>1049</v>
      </c>
      <c r="W115" t="s">
        <v>60</v>
      </c>
      <c r="X115" t="s">
        <v>61</v>
      </c>
      <c r="Y115" t="s">
        <v>105</v>
      </c>
      <c r="Z115" t="s">
        <v>106</v>
      </c>
      <c r="AA115" t="s">
        <v>56</v>
      </c>
      <c r="AB115" t="s">
        <v>129</v>
      </c>
      <c r="AC115" s="2">
        <v>39975</v>
      </c>
      <c r="AD115" t="s">
        <v>56</v>
      </c>
      <c r="AE115" t="s">
        <v>56</v>
      </c>
      <c r="AF115" t="s">
        <v>75</v>
      </c>
      <c r="AG115" t="s">
        <v>56</v>
      </c>
      <c r="AH115" t="s">
        <v>56</v>
      </c>
      <c r="AI115" s="1">
        <v>39976.085787037038</v>
      </c>
      <c r="AJ115" t="s">
        <v>73</v>
      </c>
      <c r="AK115" s="1">
        <v>42393.713229166664</v>
      </c>
      <c r="AL115" t="s">
        <v>57</v>
      </c>
      <c r="AM115" t="s">
        <v>56</v>
      </c>
      <c r="AN115" t="s">
        <v>56</v>
      </c>
      <c r="AO115" t="s">
        <v>56</v>
      </c>
      <c r="AP115" t="s">
        <v>56</v>
      </c>
      <c r="AQ115" t="s">
        <v>56</v>
      </c>
      <c r="AR115">
        <v>0</v>
      </c>
      <c r="AS115" t="s">
        <v>56</v>
      </c>
      <c r="AT115">
        <v>75</v>
      </c>
      <c r="AU115" t="s">
        <v>96</v>
      </c>
      <c r="AV115" t="s">
        <v>97</v>
      </c>
      <c r="AW115" t="s">
        <v>97</v>
      </c>
      <c r="AX115" t="s">
        <v>56</v>
      </c>
      <c r="AY115" t="s">
        <v>56</v>
      </c>
      <c r="AZ115" t="s">
        <v>56</v>
      </c>
      <c r="BA115">
        <v>989927</v>
      </c>
      <c r="BB115">
        <v>3935</v>
      </c>
      <c r="BC115" t="s">
        <v>135</v>
      </c>
      <c r="BD115">
        <v>4320</v>
      </c>
      <c r="BE115" t="s">
        <v>106</v>
      </c>
      <c r="BF115">
        <v>1049</v>
      </c>
      <c r="BG115">
        <v>0.1</v>
      </c>
      <c r="BH115" t="s">
        <v>74</v>
      </c>
      <c r="BI115" t="s">
        <v>56</v>
      </c>
      <c r="BJ115">
        <v>75</v>
      </c>
      <c r="BK115" s="1">
        <v>45028.166516203702</v>
      </c>
      <c r="BL115" t="s">
        <v>59</v>
      </c>
    </row>
    <row r="116" spans="1:64" x14ac:dyDescent="0.35">
      <c r="A116">
        <v>24504</v>
      </c>
      <c r="B116">
        <v>99</v>
      </c>
      <c r="D116" t="s">
        <v>138</v>
      </c>
      <c r="E116" s="1">
        <v>39897.395833333336</v>
      </c>
      <c r="F116" s="1" t="s">
        <v>171</v>
      </c>
      <c r="G116" t="s">
        <v>178</v>
      </c>
      <c r="H116" t="s">
        <v>103</v>
      </c>
      <c r="I116">
        <v>0.14000000000000001</v>
      </c>
      <c r="J116" t="s">
        <v>56</v>
      </c>
      <c r="K116" t="s">
        <v>55</v>
      </c>
      <c r="L116">
        <v>15694915</v>
      </c>
      <c r="M116">
        <v>2536199</v>
      </c>
      <c r="N116" t="s">
        <v>55</v>
      </c>
      <c r="O116">
        <v>1</v>
      </c>
      <c r="P116" t="s">
        <v>135</v>
      </c>
      <c r="Q116" s="1">
        <v>39976</v>
      </c>
      <c r="R116">
        <v>1772306</v>
      </c>
      <c r="S116">
        <v>1</v>
      </c>
      <c r="T116">
        <v>0.14000000000000001</v>
      </c>
      <c r="U116">
        <v>0.1</v>
      </c>
      <c r="V116">
        <v>1065</v>
      </c>
      <c r="W116" t="s">
        <v>56</v>
      </c>
      <c r="X116" t="s">
        <v>56</v>
      </c>
      <c r="Y116" t="s">
        <v>102</v>
      </c>
      <c r="Z116" t="s">
        <v>103</v>
      </c>
      <c r="AA116" t="s">
        <v>56</v>
      </c>
      <c r="AB116" t="s">
        <v>129</v>
      </c>
      <c r="AC116" s="2">
        <v>39975</v>
      </c>
      <c r="AD116" t="s">
        <v>56</v>
      </c>
      <c r="AE116" t="s">
        <v>56</v>
      </c>
      <c r="AF116" t="s">
        <v>56</v>
      </c>
      <c r="AG116" t="s">
        <v>56</v>
      </c>
      <c r="AH116" t="s">
        <v>56</v>
      </c>
      <c r="AI116" s="1">
        <v>39976.085787037038</v>
      </c>
      <c r="AJ116" t="s">
        <v>73</v>
      </c>
      <c r="AK116" s="1">
        <v>42393.713229166664</v>
      </c>
      <c r="AL116" t="s">
        <v>57</v>
      </c>
      <c r="AM116" t="s">
        <v>56</v>
      </c>
      <c r="AN116" t="s">
        <v>56</v>
      </c>
      <c r="AO116" t="s">
        <v>56</v>
      </c>
      <c r="AP116" t="s">
        <v>56</v>
      </c>
      <c r="AQ116" t="s">
        <v>56</v>
      </c>
      <c r="AR116">
        <v>0.14000000000000001</v>
      </c>
      <c r="AS116" t="s">
        <v>56</v>
      </c>
      <c r="AT116">
        <v>75</v>
      </c>
      <c r="AU116" t="s">
        <v>96</v>
      </c>
      <c r="AV116" t="s">
        <v>97</v>
      </c>
      <c r="AW116" t="s">
        <v>97</v>
      </c>
      <c r="AX116" t="s">
        <v>56</v>
      </c>
      <c r="AY116" t="s">
        <v>56</v>
      </c>
      <c r="AZ116" t="s">
        <v>56</v>
      </c>
      <c r="BA116">
        <v>989927</v>
      </c>
      <c r="BB116">
        <v>3938</v>
      </c>
      <c r="BC116" t="s">
        <v>135</v>
      </c>
      <c r="BD116">
        <v>4320</v>
      </c>
      <c r="BE116" t="s">
        <v>103</v>
      </c>
      <c r="BF116">
        <v>1065</v>
      </c>
      <c r="BG116">
        <v>0.2</v>
      </c>
      <c r="BH116" t="s">
        <v>74</v>
      </c>
      <c r="BI116" t="s">
        <v>56</v>
      </c>
      <c r="BJ116">
        <v>75</v>
      </c>
      <c r="BK116" s="1">
        <v>45028.166516203702</v>
      </c>
      <c r="BL116" t="s">
        <v>59</v>
      </c>
    </row>
    <row r="117" spans="1:64" x14ac:dyDescent="0.35">
      <c r="A117">
        <v>24522</v>
      </c>
      <c r="B117">
        <v>99</v>
      </c>
      <c r="D117" t="s">
        <v>138</v>
      </c>
      <c r="E117" s="1">
        <v>39897.395833333336</v>
      </c>
      <c r="F117" s="1" t="s">
        <v>171</v>
      </c>
      <c r="G117" t="s">
        <v>178</v>
      </c>
      <c r="H117" t="s">
        <v>119</v>
      </c>
      <c r="I117">
        <v>0.5</v>
      </c>
      <c r="J117" t="s">
        <v>60</v>
      </c>
      <c r="K117" t="s">
        <v>55</v>
      </c>
      <c r="L117">
        <v>15694959</v>
      </c>
      <c r="M117">
        <v>2536199</v>
      </c>
      <c r="N117" t="s">
        <v>55</v>
      </c>
      <c r="O117">
        <v>1</v>
      </c>
      <c r="P117" t="s">
        <v>135</v>
      </c>
      <c r="Q117" s="1">
        <v>39976</v>
      </c>
      <c r="R117">
        <v>1772306</v>
      </c>
      <c r="S117">
        <v>1</v>
      </c>
      <c r="T117">
        <v>0.5</v>
      </c>
      <c r="U117">
        <v>0.5</v>
      </c>
      <c r="V117">
        <v>1145</v>
      </c>
      <c r="W117" t="s">
        <v>60</v>
      </c>
      <c r="X117" t="s">
        <v>61</v>
      </c>
      <c r="Y117" t="s">
        <v>118</v>
      </c>
      <c r="Z117" t="s">
        <v>119</v>
      </c>
      <c r="AA117" t="s">
        <v>56</v>
      </c>
      <c r="AB117" t="s">
        <v>129</v>
      </c>
      <c r="AC117" s="2">
        <v>39975</v>
      </c>
      <c r="AD117" t="s">
        <v>56</v>
      </c>
      <c r="AE117" t="s">
        <v>56</v>
      </c>
      <c r="AF117" t="s">
        <v>75</v>
      </c>
      <c r="AG117" t="s">
        <v>56</v>
      </c>
      <c r="AH117" t="s">
        <v>56</v>
      </c>
      <c r="AI117" s="1">
        <v>39976.085798611108</v>
      </c>
      <c r="AJ117" t="s">
        <v>73</v>
      </c>
      <c r="AK117" s="1">
        <v>42393.713229166664</v>
      </c>
      <c r="AL117" t="s">
        <v>57</v>
      </c>
      <c r="AM117" t="s">
        <v>56</v>
      </c>
      <c r="AN117" t="s">
        <v>56</v>
      </c>
      <c r="AO117" t="s">
        <v>56</v>
      </c>
      <c r="AP117" t="s">
        <v>56</v>
      </c>
      <c r="AQ117" t="s">
        <v>56</v>
      </c>
      <c r="AR117">
        <v>0</v>
      </c>
      <c r="AS117" t="s">
        <v>56</v>
      </c>
      <c r="AT117">
        <v>75</v>
      </c>
      <c r="AU117" t="s">
        <v>96</v>
      </c>
      <c r="AV117" t="s">
        <v>97</v>
      </c>
      <c r="AW117" t="s">
        <v>97</v>
      </c>
      <c r="AX117" t="s">
        <v>56</v>
      </c>
      <c r="AY117" t="s">
        <v>56</v>
      </c>
      <c r="AZ117" t="s">
        <v>56</v>
      </c>
      <c r="BA117">
        <v>989927</v>
      </c>
      <c r="BB117">
        <v>4237</v>
      </c>
      <c r="BC117" t="s">
        <v>135</v>
      </c>
      <c r="BD117">
        <v>4320</v>
      </c>
      <c r="BE117" t="s">
        <v>119</v>
      </c>
      <c r="BF117">
        <v>1145</v>
      </c>
      <c r="BG117">
        <v>0.3</v>
      </c>
      <c r="BH117" t="s">
        <v>74</v>
      </c>
      <c r="BI117" t="s">
        <v>56</v>
      </c>
      <c r="BJ117">
        <v>75</v>
      </c>
      <c r="BK117" s="1">
        <v>45028.166516203702</v>
      </c>
      <c r="BL117" t="s">
        <v>59</v>
      </c>
    </row>
    <row r="118" spans="1:64" x14ac:dyDescent="0.35">
      <c r="A118">
        <v>24518</v>
      </c>
      <c r="B118">
        <v>99</v>
      </c>
      <c r="D118" t="s">
        <v>138</v>
      </c>
      <c r="E118" s="1">
        <v>39897.395833333336</v>
      </c>
      <c r="F118" s="1" t="s">
        <v>171</v>
      </c>
      <c r="G118" t="s">
        <v>178</v>
      </c>
      <c r="H118" t="s">
        <v>100</v>
      </c>
      <c r="I118">
        <v>1.4</v>
      </c>
      <c r="J118" t="s">
        <v>56</v>
      </c>
      <c r="K118" t="s">
        <v>55</v>
      </c>
      <c r="L118">
        <v>15694933</v>
      </c>
      <c r="M118">
        <v>2536199</v>
      </c>
      <c r="N118" t="s">
        <v>55</v>
      </c>
      <c r="O118">
        <v>1</v>
      </c>
      <c r="P118" t="s">
        <v>135</v>
      </c>
      <c r="Q118" s="1">
        <v>39976</v>
      </c>
      <c r="R118">
        <v>1772306</v>
      </c>
      <c r="S118">
        <v>1</v>
      </c>
      <c r="T118">
        <v>1.4</v>
      </c>
      <c r="U118">
        <v>1</v>
      </c>
      <c r="V118">
        <v>1090</v>
      </c>
      <c r="W118" t="s">
        <v>56</v>
      </c>
      <c r="X118" t="s">
        <v>56</v>
      </c>
      <c r="Y118" t="s">
        <v>99</v>
      </c>
      <c r="Z118" t="s">
        <v>100</v>
      </c>
      <c r="AA118" t="s">
        <v>56</v>
      </c>
      <c r="AB118" t="s">
        <v>129</v>
      </c>
      <c r="AC118" s="2">
        <v>39975</v>
      </c>
      <c r="AD118" t="s">
        <v>56</v>
      </c>
      <c r="AE118" t="s">
        <v>56</v>
      </c>
      <c r="AF118" t="s">
        <v>56</v>
      </c>
      <c r="AG118" t="s">
        <v>56</v>
      </c>
      <c r="AH118" t="s">
        <v>56</v>
      </c>
      <c r="AI118" s="1">
        <v>39976.085787037038</v>
      </c>
      <c r="AJ118" t="s">
        <v>73</v>
      </c>
      <c r="AK118" s="1">
        <v>42393.713229166664</v>
      </c>
      <c r="AL118" t="s">
        <v>57</v>
      </c>
      <c r="AM118" t="s">
        <v>56</v>
      </c>
      <c r="AN118" t="s">
        <v>56</v>
      </c>
      <c r="AO118" t="s">
        <v>56</v>
      </c>
      <c r="AP118" t="s">
        <v>56</v>
      </c>
      <c r="AQ118" t="s">
        <v>56</v>
      </c>
      <c r="AR118">
        <v>1.4</v>
      </c>
      <c r="AS118" t="s">
        <v>56</v>
      </c>
      <c r="AT118">
        <v>75</v>
      </c>
      <c r="AU118" t="s">
        <v>96</v>
      </c>
      <c r="AV118" t="s">
        <v>97</v>
      </c>
      <c r="AW118" t="s">
        <v>97</v>
      </c>
      <c r="AX118" t="s">
        <v>56</v>
      </c>
      <c r="AY118" t="s">
        <v>56</v>
      </c>
      <c r="AZ118" t="s">
        <v>56</v>
      </c>
      <c r="BA118">
        <v>989927</v>
      </c>
      <c r="BB118">
        <v>3940</v>
      </c>
      <c r="BC118" t="s">
        <v>135</v>
      </c>
      <c r="BD118">
        <v>4320</v>
      </c>
      <c r="BE118" t="s">
        <v>100</v>
      </c>
      <c r="BF118">
        <v>1090</v>
      </c>
      <c r="BG118">
        <v>0.3</v>
      </c>
      <c r="BH118" t="s">
        <v>74</v>
      </c>
      <c r="BI118" t="s">
        <v>56</v>
      </c>
      <c r="BJ118">
        <v>75</v>
      </c>
      <c r="BK118" s="1">
        <v>45028.166516203702</v>
      </c>
      <c r="BL118" t="s">
        <v>59</v>
      </c>
    </row>
    <row r="119" spans="1:64" x14ac:dyDescent="0.35">
      <c r="A119">
        <v>29590</v>
      </c>
      <c r="B119">
        <v>99</v>
      </c>
      <c r="D119" t="s">
        <v>157</v>
      </c>
      <c r="E119" s="1">
        <v>42836.552083333336</v>
      </c>
      <c r="F119" s="1" t="s">
        <v>174</v>
      </c>
      <c r="G119" t="s">
        <v>178</v>
      </c>
      <c r="H119" t="s">
        <v>98</v>
      </c>
      <c r="I119">
        <v>0.28999999999999998</v>
      </c>
      <c r="J119" t="s">
        <v>140</v>
      </c>
      <c r="K119" t="s">
        <v>55</v>
      </c>
      <c r="L119">
        <v>16648110</v>
      </c>
      <c r="M119">
        <v>2812053</v>
      </c>
      <c r="N119" t="s">
        <v>55</v>
      </c>
      <c r="O119">
        <v>1</v>
      </c>
      <c r="P119" t="s">
        <v>135</v>
      </c>
      <c r="Q119" s="1">
        <v>42908</v>
      </c>
      <c r="R119" t="s">
        <v>160</v>
      </c>
      <c r="S119">
        <v>1</v>
      </c>
      <c r="T119">
        <v>0.28999999999999998</v>
      </c>
      <c r="U119">
        <v>0.2</v>
      </c>
      <c r="V119">
        <v>1000</v>
      </c>
      <c r="W119" t="s">
        <v>140</v>
      </c>
      <c r="X119" t="s">
        <v>141</v>
      </c>
      <c r="Y119" t="s">
        <v>56</v>
      </c>
      <c r="Z119" t="s">
        <v>98</v>
      </c>
      <c r="AA119" t="s">
        <v>56</v>
      </c>
      <c r="AB119" t="s">
        <v>139</v>
      </c>
      <c r="AC119" s="2">
        <v>42907</v>
      </c>
      <c r="AD119" t="s">
        <v>56</v>
      </c>
      <c r="AE119" t="s">
        <v>56</v>
      </c>
      <c r="AF119" t="s">
        <v>56</v>
      </c>
      <c r="AG119" t="s">
        <v>56</v>
      </c>
      <c r="AH119" t="s">
        <v>56</v>
      </c>
      <c r="AI119" s="1">
        <v>42908.084594907406</v>
      </c>
      <c r="AJ119" t="s">
        <v>158</v>
      </c>
      <c r="AK119" t="s">
        <v>56</v>
      </c>
      <c r="AL119" t="s">
        <v>56</v>
      </c>
      <c r="AM119" t="s">
        <v>56</v>
      </c>
      <c r="AN119" t="s">
        <v>56</v>
      </c>
      <c r="AO119" t="s">
        <v>56</v>
      </c>
      <c r="AP119" t="s">
        <v>56</v>
      </c>
      <c r="AQ119" t="s">
        <v>56</v>
      </c>
      <c r="AR119">
        <v>0.28999999999999998</v>
      </c>
      <c r="AS119" s="1">
        <v>42902</v>
      </c>
      <c r="AT119">
        <v>75</v>
      </c>
      <c r="AU119" t="s">
        <v>96</v>
      </c>
      <c r="AV119" t="s">
        <v>97</v>
      </c>
      <c r="AW119" t="s">
        <v>97</v>
      </c>
      <c r="AX119">
        <v>1</v>
      </c>
      <c r="AY119" t="s">
        <v>140</v>
      </c>
      <c r="AZ119" t="s">
        <v>141</v>
      </c>
      <c r="BA119">
        <v>1292309</v>
      </c>
      <c r="BB119">
        <v>3928</v>
      </c>
      <c r="BC119" t="s">
        <v>135</v>
      </c>
      <c r="BD119">
        <v>4320</v>
      </c>
      <c r="BE119" t="s">
        <v>98</v>
      </c>
      <c r="BF119">
        <v>1000</v>
      </c>
      <c r="BG119">
        <v>0.2</v>
      </c>
      <c r="BH119" t="s">
        <v>74</v>
      </c>
      <c r="BI119" t="s">
        <v>56</v>
      </c>
      <c r="BJ119">
        <v>75</v>
      </c>
      <c r="BK119" s="1">
        <v>45028.166516203702</v>
      </c>
      <c r="BL119" t="s">
        <v>59</v>
      </c>
    </row>
    <row r="120" spans="1:64" x14ac:dyDescent="0.35">
      <c r="A120">
        <v>29592</v>
      </c>
      <c r="B120">
        <v>99</v>
      </c>
      <c r="D120" t="s">
        <v>157</v>
      </c>
      <c r="E120" s="1">
        <v>42836.552083333336</v>
      </c>
      <c r="F120" s="1" t="s">
        <v>174</v>
      </c>
      <c r="G120" t="s">
        <v>178</v>
      </c>
      <c r="H120" t="s">
        <v>112</v>
      </c>
      <c r="I120">
        <v>0.1</v>
      </c>
      <c r="J120" t="s">
        <v>60</v>
      </c>
      <c r="K120" t="s">
        <v>55</v>
      </c>
      <c r="L120">
        <v>16648112</v>
      </c>
      <c r="M120">
        <v>2812053</v>
      </c>
      <c r="N120" t="s">
        <v>55</v>
      </c>
      <c r="O120">
        <v>1</v>
      </c>
      <c r="P120" t="s">
        <v>135</v>
      </c>
      <c r="Q120" s="1">
        <v>42908</v>
      </c>
      <c r="R120" t="s">
        <v>160</v>
      </c>
      <c r="S120">
        <v>1</v>
      </c>
      <c r="T120">
        <v>0.1</v>
      </c>
      <c r="U120">
        <v>0.1</v>
      </c>
      <c r="V120">
        <v>1025</v>
      </c>
      <c r="W120" t="s">
        <v>60</v>
      </c>
      <c r="X120" t="s">
        <v>61</v>
      </c>
      <c r="Y120" t="s">
        <v>56</v>
      </c>
      <c r="Z120" t="s">
        <v>112</v>
      </c>
      <c r="AA120" t="s">
        <v>56</v>
      </c>
      <c r="AB120" t="s">
        <v>139</v>
      </c>
      <c r="AC120" s="2">
        <v>42907</v>
      </c>
      <c r="AD120" t="s">
        <v>56</v>
      </c>
      <c r="AE120" t="s">
        <v>56</v>
      </c>
      <c r="AF120" t="s">
        <v>56</v>
      </c>
      <c r="AG120" t="s">
        <v>56</v>
      </c>
      <c r="AH120" t="s">
        <v>56</v>
      </c>
      <c r="AI120" s="1">
        <v>42908.084594907406</v>
      </c>
      <c r="AJ120" t="s">
        <v>158</v>
      </c>
      <c r="AK120" t="s">
        <v>56</v>
      </c>
      <c r="AL120" t="s">
        <v>56</v>
      </c>
      <c r="AM120" t="s">
        <v>56</v>
      </c>
      <c r="AN120" t="s">
        <v>56</v>
      </c>
      <c r="AO120" t="s">
        <v>56</v>
      </c>
      <c r="AP120" t="s">
        <v>56</v>
      </c>
      <c r="AQ120" t="s">
        <v>56</v>
      </c>
      <c r="AR120">
        <v>-0.01</v>
      </c>
      <c r="AS120" s="1">
        <v>42902</v>
      </c>
      <c r="AT120">
        <v>75</v>
      </c>
      <c r="AU120" t="s">
        <v>96</v>
      </c>
      <c r="AV120" t="s">
        <v>97</v>
      </c>
      <c r="AW120" t="s">
        <v>97</v>
      </c>
      <c r="AX120">
        <v>1</v>
      </c>
      <c r="AY120" t="s">
        <v>146</v>
      </c>
      <c r="AZ120" t="s">
        <v>147</v>
      </c>
      <c r="BA120">
        <v>1292309</v>
      </c>
      <c r="BB120">
        <v>3931</v>
      </c>
      <c r="BC120" t="s">
        <v>135</v>
      </c>
      <c r="BD120">
        <v>4320</v>
      </c>
      <c r="BE120" t="s">
        <v>112</v>
      </c>
      <c r="BF120">
        <v>1025</v>
      </c>
      <c r="BG120">
        <v>0.1</v>
      </c>
      <c r="BH120" t="s">
        <v>74</v>
      </c>
      <c r="BI120" t="s">
        <v>56</v>
      </c>
      <c r="BJ120">
        <v>75</v>
      </c>
      <c r="BK120" s="1">
        <v>45028.166516203702</v>
      </c>
      <c r="BL120" t="s">
        <v>59</v>
      </c>
    </row>
    <row r="121" spans="1:64" x14ac:dyDescent="0.35">
      <c r="A121">
        <v>29593</v>
      </c>
      <c r="B121">
        <v>99</v>
      </c>
      <c r="D121" t="s">
        <v>157</v>
      </c>
      <c r="E121" s="1">
        <v>42836.552083333336</v>
      </c>
      <c r="F121" s="1" t="s">
        <v>174</v>
      </c>
      <c r="G121" t="s">
        <v>178</v>
      </c>
      <c r="H121" t="s">
        <v>110</v>
      </c>
      <c r="I121">
        <v>0.73</v>
      </c>
      <c r="J121" t="s">
        <v>140</v>
      </c>
      <c r="K121" t="s">
        <v>55</v>
      </c>
      <c r="L121">
        <v>16648113</v>
      </c>
      <c r="M121">
        <v>2812053</v>
      </c>
      <c r="N121" t="s">
        <v>55</v>
      </c>
      <c r="O121">
        <v>1</v>
      </c>
      <c r="P121" t="s">
        <v>135</v>
      </c>
      <c r="Q121" s="1">
        <v>42908</v>
      </c>
      <c r="R121" t="s">
        <v>160</v>
      </c>
      <c r="S121">
        <v>1</v>
      </c>
      <c r="T121">
        <v>0.73</v>
      </c>
      <c r="U121">
        <v>0.3</v>
      </c>
      <c r="V121">
        <v>1030</v>
      </c>
      <c r="W121" t="s">
        <v>140</v>
      </c>
      <c r="X121" t="s">
        <v>141</v>
      </c>
      <c r="Y121" t="s">
        <v>56</v>
      </c>
      <c r="Z121" t="s">
        <v>110</v>
      </c>
      <c r="AA121" t="s">
        <v>56</v>
      </c>
      <c r="AB121" t="s">
        <v>139</v>
      </c>
      <c r="AC121" s="2">
        <v>42907</v>
      </c>
      <c r="AD121" t="s">
        <v>56</v>
      </c>
      <c r="AE121" t="s">
        <v>56</v>
      </c>
      <c r="AF121" t="s">
        <v>56</v>
      </c>
      <c r="AG121" t="s">
        <v>56</v>
      </c>
      <c r="AH121" t="s">
        <v>56</v>
      </c>
      <c r="AI121" s="1">
        <v>42908.084594907406</v>
      </c>
      <c r="AJ121" t="s">
        <v>158</v>
      </c>
      <c r="AK121" t="s">
        <v>56</v>
      </c>
      <c r="AL121" t="s">
        <v>56</v>
      </c>
      <c r="AM121" t="s">
        <v>56</v>
      </c>
      <c r="AN121" t="s">
        <v>56</v>
      </c>
      <c r="AO121" t="s">
        <v>56</v>
      </c>
      <c r="AP121" t="s">
        <v>56</v>
      </c>
      <c r="AQ121" t="s">
        <v>56</v>
      </c>
      <c r="AR121">
        <v>0.73</v>
      </c>
      <c r="AS121" s="1">
        <v>42902</v>
      </c>
      <c r="AT121">
        <v>75</v>
      </c>
      <c r="AU121" t="s">
        <v>96</v>
      </c>
      <c r="AV121" t="s">
        <v>97</v>
      </c>
      <c r="AW121" t="s">
        <v>97</v>
      </c>
      <c r="AX121">
        <v>1</v>
      </c>
      <c r="AY121" t="s">
        <v>140</v>
      </c>
      <c r="AZ121" t="s">
        <v>141</v>
      </c>
      <c r="BA121">
        <v>1292309</v>
      </c>
      <c r="BB121">
        <v>3932</v>
      </c>
      <c r="BC121" t="s">
        <v>135</v>
      </c>
      <c r="BD121">
        <v>4320</v>
      </c>
      <c r="BE121" t="s">
        <v>110</v>
      </c>
      <c r="BF121">
        <v>1030</v>
      </c>
      <c r="BG121">
        <v>0.3</v>
      </c>
      <c r="BH121" t="s">
        <v>74</v>
      </c>
      <c r="BI121" t="s">
        <v>56</v>
      </c>
      <c r="BJ121">
        <v>75</v>
      </c>
      <c r="BK121" s="1">
        <v>45028.166516203702</v>
      </c>
      <c r="BL121" t="s">
        <v>59</v>
      </c>
    </row>
    <row r="122" spans="1:64" x14ac:dyDescent="0.35">
      <c r="A122">
        <v>29594</v>
      </c>
      <c r="B122">
        <v>99</v>
      </c>
      <c r="D122" t="s">
        <v>157</v>
      </c>
      <c r="E122" s="1">
        <v>42836.552083333336</v>
      </c>
      <c r="F122" s="1" t="s">
        <v>174</v>
      </c>
      <c r="G122" t="s">
        <v>178</v>
      </c>
      <c r="H122" t="s">
        <v>108</v>
      </c>
      <c r="I122">
        <v>0.56000000000000005</v>
      </c>
      <c r="J122" t="s">
        <v>140</v>
      </c>
      <c r="K122" t="s">
        <v>55</v>
      </c>
      <c r="L122">
        <v>16648114</v>
      </c>
      <c r="M122">
        <v>2812053</v>
      </c>
      <c r="N122" t="s">
        <v>55</v>
      </c>
      <c r="O122">
        <v>1</v>
      </c>
      <c r="P122" t="s">
        <v>135</v>
      </c>
      <c r="Q122" s="1">
        <v>42908</v>
      </c>
      <c r="R122" t="s">
        <v>160</v>
      </c>
      <c r="S122">
        <v>1</v>
      </c>
      <c r="T122">
        <v>0.56000000000000005</v>
      </c>
      <c r="U122">
        <v>0.2</v>
      </c>
      <c r="V122">
        <v>1040</v>
      </c>
      <c r="W122" t="s">
        <v>140</v>
      </c>
      <c r="X122" t="s">
        <v>141</v>
      </c>
      <c r="Y122" t="s">
        <v>56</v>
      </c>
      <c r="Z122" t="s">
        <v>108</v>
      </c>
      <c r="AA122" t="s">
        <v>56</v>
      </c>
      <c r="AB122" t="s">
        <v>139</v>
      </c>
      <c r="AC122" s="2">
        <v>42907</v>
      </c>
      <c r="AD122" t="s">
        <v>56</v>
      </c>
      <c r="AE122" t="s">
        <v>56</v>
      </c>
      <c r="AF122" t="s">
        <v>56</v>
      </c>
      <c r="AG122" t="s">
        <v>56</v>
      </c>
      <c r="AH122" t="s">
        <v>56</v>
      </c>
      <c r="AI122" s="1">
        <v>42908.084594907406</v>
      </c>
      <c r="AJ122" t="s">
        <v>158</v>
      </c>
      <c r="AK122" t="s">
        <v>56</v>
      </c>
      <c r="AL122" t="s">
        <v>56</v>
      </c>
      <c r="AM122" t="s">
        <v>56</v>
      </c>
      <c r="AN122" t="s">
        <v>56</v>
      </c>
      <c r="AO122" t="s">
        <v>56</v>
      </c>
      <c r="AP122" t="s">
        <v>56</v>
      </c>
      <c r="AQ122" t="s">
        <v>56</v>
      </c>
      <c r="AR122">
        <v>0.56000000000000005</v>
      </c>
      <c r="AS122" s="1">
        <v>42902</v>
      </c>
      <c r="AT122">
        <v>75</v>
      </c>
      <c r="AU122" t="s">
        <v>96</v>
      </c>
      <c r="AV122" t="s">
        <v>97</v>
      </c>
      <c r="AW122" t="s">
        <v>97</v>
      </c>
      <c r="AX122">
        <v>1</v>
      </c>
      <c r="AY122" t="s">
        <v>140</v>
      </c>
      <c r="AZ122" t="s">
        <v>141</v>
      </c>
      <c r="BA122">
        <v>1292309</v>
      </c>
      <c r="BB122">
        <v>3933</v>
      </c>
      <c r="BC122" t="s">
        <v>135</v>
      </c>
      <c r="BD122">
        <v>4320</v>
      </c>
      <c r="BE122" t="s">
        <v>108</v>
      </c>
      <c r="BF122">
        <v>1040</v>
      </c>
      <c r="BG122">
        <v>0.2</v>
      </c>
      <c r="BH122" t="s">
        <v>74</v>
      </c>
      <c r="BI122" t="s">
        <v>56</v>
      </c>
      <c r="BJ122">
        <v>75</v>
      </c>
      <c r="BK122" s="1">
        <v>45028.166516203702</v>
      </c>
      <c r="BL122" t="s">
        <v>59</v>
      </c>
    </row>
    <row r="123" spans="1:64" x14ac:dyDescent="0.35">
      <c r="A123">
        <v>29624</v>
      </c>
      <c r="B123">
        <v>99</v>
      </c>
      <c r="D123" t="s">
        <v>157</v>
      </c>
      <c r="E123" s="1">
        <v>42836.552083333336</v>
      </c>
      <c r="F123" s="1" t="s">
        <v>174</v>
      </c>
      <c r="G123" t="s">
        <v>178</v>
      </c>
      <c r="H123" t="s">
        <v>117</v>
      </c>
      <c r="I123">
        <v>144</v>
      </c>
      <c r="J123" t="s">
        <v>56</v>
      </c>
      <c r="K123" t="s">
        <v>55</v>
      </c>
      <c r="L123">
        <v>16648124</v>
      </c>
      <c r="M123">
        <v>2812053</v>
      </c>
      <c r="N123" t="s">
        <v>55</v>
      </c>
      <c r="O123">
        <v>1</v>
      </c>
      <c r="P123" t="s">
        <v>135</v>
      </c>
      <c r="Q123" s="1">
        <v>42908</v>
      </c>
      <c r="R123" t="s">
        <v>160</v>
      </c>
      <c r="S123">
        <v>1</v>
      </c>
      <c r="T123">
        <v>144</v>
      </c>
      <c r="U123">
        <v>0.3</v>
      </c>
      <c r="V123" t="s">
        <v>116</v>
      </c>
      <c r="W123" t="s">
        <v>56</v>
      </c>
      <c r="X123" t="s">
        <v>56</v>
      </c>
      <c r="Y123" t="s">
        <v>56</v>
      </c>
      <c r="Z123" t="s">
        <v>117</v>
      </c>
      <c r="AA123" t="s">
        <v>56</v>
      </c>
      <c r="AB123" t="s">
        <v>139</v>
      </c>
      <c r="AC123" s="2">
        <v>42907</v>
      </c>
      <c r="AD123" t="s">
        <v>56</v>
      </c>
      <c r="AE123" t="s">
        <v>56</v>
      </c>
      <c r="AF123" t="s">
        <v>56</v>
      </c>
      <c r="AG123" t="s">
        <v>56</v>
      </c>
      <c r="AH123" t="s">
        <v>56</v>
      </c>
      <c r="AI123" s="1">
        <v>42908.084606481483</v>
      </c>
      <c r="AJ123" t="s">
        <v>158</v>
      </c>
      <c r="AK123" t="s">
        <v>56</v>
      </c>
      <c r="AL123" t="s">
        <v>56</v>
      </c>
      <c r="AM123" t="s">
        <v>56</v>
      </c>
      <c r="AN123" t="s">
        <v>56</v>
      </c>
      <c r="AO123" t="s">
        <v>56</v>
      </c>
      <c r="AP123" t="s">
        <v>56</v>
      </c>
      <c r="AQ123" t="s">
        <v>56</v>
      </c>
      <c r="AR123">
        <v>144</v>
      </c>
      <c r="AS123" s="1">
        <v>42895</v>
      </c>
      <c r="AT123">
        <v>154</v>
      </c>
      <c r="AU123" t="s">
        <v>148</v>
      </c>
      <c r="AV123" t="s">
        <v>149</v>
      </c>
      <c r="AW123" t="s">
        <v>150</v>
      </c>
      <c r="AX123">
        <v>1</v>
      </c>
      <c r="AY123" t="s">
        <v>56</v>
      </c>
      <c r="AZ123" t="s">
        <v>56</v>
      </c>
      <c r="BA123">
        <v>1292309</v>
      </c>
      <c r="BB123">
        <v>4239</v>
      </c>
      <c r="BC123" t="s">
        <v>135</v>
      </c>
      <c r="BD123">
        <v>4320</v>
      </c>
      <c r="BE123" t="s">
        <v>117</v>
      </c>
      <c r="BF123" t="s">
        <v>116</v>
      </c>
      <c r="BG123">
        <v>1</v>
      </c>
      <c r="BH123" t="s">
        <v>58</v>
      </c>
      <c r="BI123" t="s">
        <v>56</v>
      </c>
      <c r="BJ123">
        <v>154</v>
      </c>
      <c r="BK123" s="1">
        <v>45028.166516203702</v>
      </c>
      <c r="BL123" t="s">
        <v>59</v>
      </c>
    </row>
    <row r="124" spans="1:64" x14ac:dyDescent="0.35">
      <c r="A124">
        <v>29615</v>
      </c>
      <c r="B124">
        <v>99</v>
      </c>
      <c r="D124" t="s">
        <v>157</v>
      </c>
      <c r="E124" s="1">
        <v>42836.552083333336</v>
      </c>
      <c r="F124" s="1" t="s">
        <v>174</v>
      </c>
      <c r="G124" t="s">
        <v>178</v>
      </c>
      <c r="H124" t="s">
        <v>106</v>
      </c>
      <c r="I124">
        <v>0.1</v>
      </c>
      <c r="J124" t="s">
        <v>60</v>
      </c>
      <c r="K124" t="s">
        <v>55</v>
      </c>
      <c r="L124">
        <v>16648115</v>
      </c>
      <c r="M124">
        <v>2812053</v>
      </c>
      <c r="N124" t="s">
        <v>55</v>
      </c>
      <c r="O124">
        <v>1</v>
      </c>
      <c r="P124" t="s">
        <v>135</v>
      </c>
      <c r="Q124" s="1">
        <v>42908</v>
      </c>
      <c r="R124" t="s">
        <v>160</v>
      </c>
      <c r="S124">
        <v>1</v>
      </c>
      <c r="T124">
        <v>0.1</v>
      </c>
      <c r="U124">
        <v>0.1</v>
      </c>
      <c r="V124">
        <v>1049</v>
      </c>
      <c r="W124" t="s">
        <v>60</v>
      </c>
      <c r="X124" t="s">
        <v>61</v>
      </c>
      <c r="Y124" t="s">
        <v>56</v>
      </c>
      <c r="Z124" t="s">
        <v>106</v>
      </c>
      <c r="AA124" t="s">
        <v>56</v>
      </c>
      <c r="AB124" t="s">
        <v>139</v>
      </c>
      <c r="AC124" s="2">
        <v>42907</v>
      </c>
      <c r="AD124" t="s">
        <v>56</v>
      </c>
      <c r="AE124" t="s">
        <v>56</v>
      </c>
      <c r="AF124" t="s">
        <v>56</v>
      </c>
      <c r="AG124" t="s">
        <v>56</v>
      </c>
      <c r="AH124" t="s">
        <v>56</v>
      </c>
      <c r="AI124" s="1">
        <v>42908.084594907406</v>
      </c>
      <c r="AJ124" t="s">
        <v>158</v>
      </c>
      <c r="AK124" t="s">
        <v>56</v>
      </c>
      <c r="AL124" t="s">
        <v>56</v>
      </c>
      <c r="AM124" t="s">
        <v>56</v>
      </c>
      <c r="AN124" t="s">
        <v>56</v>
      </c>
      <c r="AO124" t="s">
        <v>56</v>
      </c>
      <c r="AP124" t="s">
        <v>56</v>
      </c>
      <c r="AQ124" t="s">
        <v>56</v>
      </c>
      <c r="AR124">
        <v>0</v>
      </c>
      <c r="AS124" s="1">
        <v>42902</v>
      </c>
      <c r="AT124">
        <v>75</v>
      </c>
      <c r="AU124" t="s">
        <v>96</v>
      </c>
      <c r="AV124" t="s">
        <v>97</v>
      </c>
      <c r="AW124" t="s">
        <v>97</v>
      </c>
      <c r="AX124">
        <v>1</v>
      </c>
      <c r="AY124" t="s">
        <v>146</v>
      </c>
      <c r="AZ124" t="s">
        <v>147</v>
      </c>
      <c r="BA124">
        <v>1292309</v>
      </c>
      <c r="BB124">
        <v>3935</v>
      </c>
      <c r="BC124" t="s">
        <v>135</v>
      </c>
      <c r="BD124">
        <v>4320</v>
      </c>
      <c r="BE124" t="s">
        <v>106</v>
      </c>
      <c r="BF124">
        <v>1049</v>
      </c>
      <c r="BG124">
        <v>0.1</v>
      </c>
      <c r="BH124" t="s">
        <v>74</v>
      </c>
      <c r="BI124" t="s">
        <v>56</v>
      </c>
      <c r="BJ124">
        <v>75</v>
      </c>
      <c r="BK124" s="1">
        <v>45028.166516203702</v>
      </c>
      <c r="BL124" t="s">
        <v>59</v>
      </c>
    </row>
    <row r="125" spans="1:64" x14ac:dyDescent="0.35">
      <c r="A125">
        <v>29617</v>
      </c>
      <c r="B125">
        <v>99</v>
      </c>
      <c r="D125" t="s">
        <v>157</v>
      </c>
      <c r="E125" s="1">
        <v>42836.552083333336</v>
      </c>
      <c r="F125" s="1" t="s">
        <v>174</v>
      </c>
      <c r="G125" t="s">
        <v>178</v>
      </c>
      <c r="H125" t="s">
        <v>103</v>
      </c>
      <c r="I125">
        <v>0.24</v>
      </c>
      <c r="J125" t="s">
        <v>140</v>
      </c>
      <c r="K125" t="s">
        <v>55</v>
      </c>
      <c r="L125">
        <v>16648117</v>
      </c>
      <c r="M125">
        <v>2812053</v>
      </c>
      <c r="N125" t="s">
        <v>55</v>
      </c>
      <c r="O125">
        <v>1</v>
      </c>
      <c r="P125" t="s">
        <v>135</v>
      </c>
      <c r="Q125" s="1">
        <v>42908</v>
      </c>
      <c r="R125" t="s">
        <v>160</v>
      </c>
      <c r="S125">
        <v>1</v>
      </c>
      <c r="T125">
        <v>0.24</v>
      </c>
      <c r="U125">
        <v>0.2</v>
      </c>
      <c r="V125">
        <v>1065</v>
      </c>
      <c r="W125" t="s">
        <v>140</v>
      </c>
      <c r="X125" t="s">
        <v>141</v>
      </c>
      <c r="Y125" t="s">
        <v>56</v>
      </c>
      <c r="Z125" t="s">
        <v>103</v>
      </c>
      <c r="AA125" t="s">
        <v>56</v>
      </c>
      <c r="AB125" t="s">
        <v>139</v>
      </c>
      <c r="AC125" s="2">
        <v>42907</v>
      </c>
      <c r="AD125" t="s">
        <v>56</v>
      </c>
      <c r="AE125" t="s">
        <v>56</v>
      </c>
      <c r="AF125" t="s">
        <v>56</v>
      </c>
      <c r="AG125" t="s">
        <v>56</v>
      </c>
      <c r="AH125" t="s">
        <v>56</v>
      </c>
      <c r="AI125" s="1">
        <v>42908.084594907406</v>
      </c>
      <c r="AJ125" t="s">
        <v>158</v>
      </c>
      <c r="AK125" t="s">
        <v>56</v>
      </c>
      <c r="AL125" t="s">
        <v>56</v>
      </c>
      <c r="AM125" t="s">
        <v>56</v>
      </c>
      <c r="AN125" t="s">
        <v>56</v>
      </c>
      <c r="AO125" t="s">
        <v>56</v>
      </c>
      <c r="AP125" t="s">
        <v>56</v>
      </c>
      <c r="AQ125" t="s">
        <v>56</v>
      </c>
      <c r="AR125">
        <v>0.24</v>
      </c>
      <c r="AS125" s="1">
        <v>42902</v>
      </c>
      <c r="AT125">
        <v>75</v>
      </c>
      <c r="AU125" t="s">
        <v>96</v>
      </c>
      <c r="AV125" t="s">
        <v>97</v>
      </c>
      <c r="AW125" t="s">
        <v>97</v>
      </c>
      <c r="AX125">
        <v>1</v>
      </c>
      <c r="AY125" t="s">
        <v>140</v>
      </c>
      <c r="AZ125" t="s">
        <v>141</v>
      </c>
      <c r="BA125">
        <v>1292309</v>
      </c>
      <c r="BB125">
        <v>3938</v>
      </c>
      <c r="BC125" t="s">
        <v>135</v>
      </c>
      <c r="BD125">
        <v>4320</v>
      </c>
      <c r="BE125" t="s">
        <v>103</v>
      </c>
      <c r="BF125">
        <v>1065</v>
      </c>
      <c r="BG125">
        <v>0.2</v>
      </c>
      <c r="BH125" t="s">
        <v>74</v>
      </c>
      <c r="BI125" t="s">
        <v>56</v>
      </c>
      <c r="BJ125">
        <v>75</v>
      </c>
      <c r="BK125" s="1">
        <v>45028.166516203702</v>
      </c>
      <c r="BL125" t="s">
        <v>59</v>
      </c>
    </row>
    <row r="126" spans="1:64" x14ac:dyDescent="0.35">
      <c r="A126">
        <v>29618</v>
      </c>
      <c r="B126">
        <v>99</v>
      </c>
      <c r="D126" t="s">
        <v>157</v>
      </c>
      <c r="E126" s="1">
        <v>42836.552083333336</v>
      </c>
      <c r="F126" s="1" t="s">
        <v>174</v>
      </c>
      <c r="G126" t="s">
        <v>178</v>
      </c>
      <c r="H126" t="s">
        <v>119</v>
      </c>
      <c r="I126">
        <v>0.4</v>
      </c>
      <c r="J126" t="s">
        <v>60</v>
      </c>
      <c r="K126" t="s">
        <v>55</v>
      </c>
      <c r="L126">
        <v>16648118</v>
      </c>
      <c r="M126">
        <v>2812053</v>
      </c>
      <c r="N126" t="s">
        <v>55</v>
      </c>
      <c r="O126">
        <v>1</v>
      </c>
      <c r="P126" t="s">
        <v>135</v>
      </c>
      <c r="Q126" s="1">
        <v>42908</v>
      </c>
      <c r="R126" t="s">
        <v>160</v>
      </c>
      <c r="S126">
        <v>1</v>
      </c>
      <c r="T126">
        <v>0.4</v>
      </c>
      <c r="U126">
        <v>0.4</v>
      </c>
      <c r="V126">
        <v>1145</v>
      </c>
      <c r="W126" t="s">
        <v>60</v>
      </c>
      <c r="X126" t="s">
        <v>61</v>
      </c>
      <c r="Y126" t="s">
        <v>56</v>
      </c>
      <c r="Z126" t="s">
        <v>119</v>
      </c>
      <c r="AA126" t="s">
        <v>56</v>
      </c>
      <c r="AB126" t="s">
        <v>139</v>
      </c>
      <c r="AC126" s="2">
        <v>42907</v>
      </c>
      <c r="AD126" t="s">
        <v>56</v>
      </c>
      <c r="AE126" t="s">
        <v>56</v>
      </c>
      <c r="AF126" t="s">
        <v>56</v>
      </c>
      <c r="AG126" t="s">
        <v>56</v>
      </c>
      <c r="AH126" t="s">
        <v>56</v>
      </c>
      <c r="AI126" s="1">
        <v>42908.084594907406</v>
      </c>
      <c r="AJ126" t="s">
        <v>158</v>
      </c>
      <c r="AK126" t="s">
        <v>56</v>
      </c>
      <c r="AL126" t="s">
        <v>56</v>
      </c>
      <c r="AM126" t="s">
        <v>56</v>
      </c>
      <c r="AN126" t="s">
        <v>56</v>
      </c>
      <c r="AO126" t="s">
        <v>56</v>
      </c>
      <c r="AP126" t="s">
        <v>56</v>
      </c>
      <c r="AQ126" t="s">
        <v>56</v>
      </c>
      <c r="AR126">
        <v>0.19</v>
      </c>
      <c r="AS126" s="1">
        <v>42902</v>
      </c>
      <c r="AT126">
        <v>75</v>
      </c>
      <c r="AU126" t="s">
        <v>96</v>
      </c>
      <c r="AV126" t="s">
        <v>97</v>
      </c>
      <c r="AW126" t="s">
        <v>97</v>
      </c>
      <c r="AX126">
        <v>1</v>
      </c>
      <c r="AY126" t="s">
        <v>146</v>
      </c>
      <c r="AZ126" t="s">
        <v>147</v>
      </c>
      <c r="BA126">
        <v>1292309</v>
      </c>
      <c r="BB126">
        <v>4237</v>
      </c>
      <c r="BC126" t="s">
        <v>135</v>
      </c>
      <c r="BD126">
        <v>4320</v>
      </c>
      <c r="BE126" t="s">
        <v>119</v>
      </c>
      <c r="BF126">
        <v>1145</v>
      </c>
      <c r="BG126">
        <v>0.3</v>
      </c>
      <c r="BH126" t="s">
        <v>74</v>
      </c>
      <c r="BI126" t="s">
        <v>56</v>
      </c>
      <c r="BJ126">
        <v>75</v>
      </c>
      <c r="BK126" s="1">
        <v>45028.166516203702</v>
      </c>
      <c r="BL126" t="s">
        <v>59</v>
      </c>
    </row>
    <row r="127" spans="1:64" x14ac:dyDescent="0.35">
      <c r="A127">
        <v>29621</v>
      </c>
      <c r="B127">
        <v>99</v>
      </c>
      <c r="D127" t="s">
        <v>157</v>
      </c>
      <c r="E127" s="1">
        <v>42836.552083333336</v>
      </c>
      <c r="F127" s="1" t="s">
        <v>174</v>
      </c>
      <c r="G127" t="s">
        <v>178</v>
      </c>
      <c r="H127" t="s">
        <v>100</v>
      </c>
      <c r="I127">
        <v>0.47</v>
      </c>
      <c r="J127" t="s">
        <v>140</v>
      </c>
      <c r="K127" t="s">
        <v>55</v>
      </c>
      <c r="L127">
        <v>16648121</v>
      </c>
      <c r="M127">
        <v>2812053</v>
      </c>
      <c r="N127" t="s">
        <v>55</v>
      </c>
      <c r="O127">
        <v>1</v>
      </c>
      <c r="P127" t="s">
        <v>135</v>
      </c>
      <c r="Q127" s="1">
        <v>42908</v>
      </c>
      <c r="R127" t="s">
        <v>160</v>
      </c>
      <c r="S127">
        <v>1</v>
      </c>
      <c r="T127">
        <v>0.47</v>
      </c>
      <c r="U127">
        <v>0.4</v>
      </c>
      <c r="V127">
        <v>1090</v>
      </c>
      <c r="W127" t="s">
        <v>140</v>
      </c>
      <c r="X127" t="s">
        <v>141</v>
      </c>
      <c r="Y127" t="s">
        <v>56</v>
      </c>
      <c r="Z127" t="s">
        <v>100</v>
      </c>
      <c r="AA127" t="s">
        <v>56</v>
      </c>
      <c r="AB127" t="s">
        <v>139</v>
      </c>
      <c r="AC127" s="2">
        <v>42907</v>
      </c>
      <c r="AD127" t="s">
        <v>56</v>
      </c>
      <c r="AE127" t="s">
        <v>56</v>
      </c>
      <c r="AF127" t="s">
        <v>56</v>
      </c>
      <c r="AG127" t="s">
        <v>56</v>
      </c>
      <c r="AH127" t="s">
        <v>56</v>
      </c>
      <c r="AI127" s="1">
        <v>42908.084606481483</v>
      </c>
      <c r="AJ127" t="s">
        <v>158</v>
      </c>
      <c r="AK127" t="s">
        <v>56</v>
      </c>
      <c r="AL127" t="s">
        <v>56</v>
      </c>
      <c r="AM127" t="s">
        <v>56</v>
      </c>
      <c r="AN127" t="s">
        <v>56</v>
      </c>
      <c r="AO127" t="s">
        <v>56</v>
      </c>
      <c r="AP127" t="s">
        <v>56</v>
      </c>
      <c r="AQ127" t="s">
        <v>56</v>
      </c>
      <c r="AR127">
        <v>0.47</v>
      </c>
      <c r="AS127" s="1">
        <v>42902</v>
      </c>
      <c r="AT127">
        <v>75</v>
      </c>
      <c r="AU127" t="s">
        <v>96</v>
      </c>
      <c r="AV127" t="s">
        <v>97</v>
      </c>
      <c r="AW127" t="s">
        <v>97</v>
      </c>
      <c r="AX127">
        <v>1</v>
      </c>
      <c r="AY127" t="s">
        <v>140</v>
      </c>
      <c r="AZ127" t="s">
        <v>141</v>
      </c>
      <c r="BA127">
        <v>1292309</v>
      </c>
      <c r="BB127">
        <v>3940</v>
      </c>
      <c r="BC127" t="s">
        <v>135</v>
      </c>
      <c r="BD127">
        <v>4320</v>
      </c>
      <c r="BE127" t="s">
        <v>100</v>
      </c>
      <c r="BF127">
        <v>1090</v>
      </c>
      <c r="BG127">
        <v>0.3</v>
      </c>
      <c r="BH127" t="s">
        <v>74</v>
      </c>
      <c r="BI127" t="s">
        <v>56</v>
      </c>
      <c r="BJ127">
        <v>75</v>
      </c>
      <c r="BK127" s="1">
        <v>45028.166516203702</v>
      </c>
      <c r="BL127" t="s">
        <v>59</v>
      </c>
    </row>
    <row r="128" spans="1:64" x14ac:dyDescent="0.35">
      <c r="A128">
        <v>32094</v>
      </c>
      <c r="B128">
        <v>99</v>
      </c>
      <c r="D128" t="s">
        <v>157</v>
      </c>
      <c r="E128" s="1">
        <v>44326.645833333336</v>
      </c>
      <c r="F128" s="1" t="s">
        <v>174</v>
      </c>
      <c r="G128" t="s">
        <v>178</v>
      </c>
      <c r="H128" t="s">
        <v>98</v>
      </c>
      <c r="I128">
        <v>0.34</v>
      </c>
      <c r="J128" t="s">
        <v>140</v>
      </c>
      <c r="K128" t="s">
        <v>55</v>
      </c>
      <c r="L128">
        <v>17125137</v>
      </c>
      <c r="M128">
        <v>2995875</v>
      </c>
      <c r="N128" t="s">
        <v>55</v>
      </c>
      <c r="O128">
        <v>1</v>
      </c>
      <c r="P128" t="s">
        <v>135</v>
      </c>
      <c r="Q128" s="1">
        <v>44418</v>
      </c>
      <c r="R128" t="s">
        <v>164</v>
      </c>
      <c r="S128">
        <v>1</v>
      </c>
      <c r="T128">
        <v>0.34</v>
      </c>
      <c r="U128">
        <v>0.2</v>
      </c>
      <c r="V128">
        <v>1000</v>
      </c>
      <c r="W128" t="s">
        <v>140</v>
      </c>
      <c r="X128" t="s">
        <v>141</v>
      </c>
      <c r="Y128" t="s">
        <v>56</v>
      </c>
      <c r="Z128" t="s">
        <v>98</v>
      </c>
      <c r="AA128" t="s">
        <v>56</v>
      </c>
      <c r="AB128" t="s">
        <v>139</v>
      </c>
      <c r="AC128" s="2">
        <v>44417</v>
      </c>
      <c r="AD128" t="s">
        <v>56</v>
      </c>
      <c r="AE128" t="s">
        <v>56</v>
      </c>
      <c r="AF128" t="s">
        <v>56</v>
      </c>
      <c r="AG128" t="s">
        <v>56</v>
      </c>
      <c r="AH128" t="s">
        <v>56</v>
      </c>
      <c r="AI128" s="1">
        <v>44418.084386574075</v>
      </c>
      <c r="AJ128" t="s">
        <v>158</v>
      </c>
      <c r="AK128" t="s">
        <v>56</v>
      </c>
      <c r="AL128" t="s">
        <v>56</v>
      </c>
      <c r="AM128" t="s">
        <v>56</v>
      </c>
      <c r="AN128" t="s">
        <v>56</v>
      </c>
      <c r="AO128" t="s">
        <v>56</v>
      </c>
      <c r="AP128" t="s">
        <v>56</v>
      </c>
      <c r="AQ128" t="s">
        <v>56</v>
      </c>
      <c r="AR128">
        <v>0.34</v>
      </c>
      <c r="AS128" s="1">
        <v>44414</v>
      </c>
      <c r="AT128">
        <v>75</v>
      </c>
      <c r="AU128" t="s">
        <v>96</v>
      </c>
      <c r="AV128" t="s">
        <v>97</v>
      </c>
      <c r="AW128" t="s">
        <v>97</v>
      </c>
      <c r="AX128">
        <v>1</v>
      </c>
      <c r="AY128" t="s">
        <v>140</v>
      </c>
      <c r="AZ128" t="s">
        <v>141</v>
      </c>
      <c r="BA128">
        <v>1473727</v>
      </c>
      <c r="BB128">
        <v>3928</v>
      </c>
      <c r="BC128" t="s">
        <v>135</v>
      </c>
      <c r="BD128">
        <v>4320</v>
      </c>
      <c r="BE128" t="s">
        <v>98</v>
      </c>
      <c r="BF128">
        <v>1000</v>
      </c>
      <c r="BG128">
        <v>0.2</v>
      </c>
      <c r="BH128" t="s">
        <v>74</v>
      </c>
      <c r="BI128" t="s">
        <v>56</v>
      </c>
      <c r="BJ128">
        <v>75</v>
      </c>
      <c r="BK128" s="1">
        <v>45028.166516203702</v>
      </c>
      <c r="BL128" t="s">
        <v>59</v>
      </c>
    </row>
    <row r="129" spans="1:64" x14ac:dyDescent="0.35">
      <c r="A129">
        <v>32096</v>
      </c>
      <c r="B129">
        <v>99</v>
      </c>
      <c r="D129" t="s">
        <v>157</v>
      </c>
      <c r="E129" s="1">
        <v>44326.645833333336</v>
      </c>
      <c r="F129" s="1" t="s">
        <v>174</v>
      </c>
      <c r="G129" t="s">
        <v>178</v>
      </c>
      <c r="H129" t="s">
        <v>112</v>
      </c>
      <c r="I129">
        <v>0.1</v>
      </c>
      <c r="J129" t="s">
        <v>60</v>
      </c>
      <c r="K129" t="s">
        <v>55</v>
      </c>
      <c r="L129">
        <v>17125139</v>
      </c>
      <c r="M129">
        <v>2995875</v>
      </c>
      <c r="N129" t="s">
        <v>55</v>
      </c>
      <c r="O129">
        <v>1</v>
      </c>
      <c r="P129" t="s">
        <v>135</v>
      </c>
      <c r="Q129" s="1">
        <v>44418</v>
      </c>
      <c r="R129" t="s">
        <v>164</v>
      </c>
      <c r="S129">
        <v>1</v>
      </c>
      <c r="T129">
        <v>0.1</v>
      </c>
      <c r="U129">
        <v>0.1</v>
      </c>
      <c r="V129">
        <v>1025</v>
      </c>
      <c r="W129" t="s">
        <v>60</v>
      </c>
      <c r="X129" t="s">
        <v>61</v>
      </c>
      <c r="Y129" t="s">
        <v>56</v>
      </c>
      <c r="Z129" t="s">
        <v>112</v>
      </c>
      <c r="AA129" t="s">
        <v>56</v>
      </c>
      <c r="AB129" t="s">
        <v>139</v>
      </c>
      <c r="AC129" s="2">
        <v>44417</v>
      </c>
      <c r="AD129" t="s">
        <v>56</v>
      </c>
      <c r="AE129" t="s">
        <v>56</v>
      </c>
      <c r="AF129" t="s">
        <v>56</v>
      </c>
      <c r="AG129" t="s">
        <v>56</v>
      </c>
      <c r="AH129" t="s">
        <v>56</v>
      </c>
      <c r="AI129" s="1">
        <v>44418.084386574075</v>
      </c>
      <c r="AJ129" t="s">
        <v>158</v>
      </c>
      <c r="AK129" t="s">
        <v>56</v>
      </c>
      <c r="AL129" t="s">
        <v>56</v>
      </c>
      <c r="AM129" t="s">
        <v>56</v>
      </c>
      <c r="AN129" t="s">
        <v>56</v>
      </c>
      <c r="AO129" t="s">
        <v>56</v>
      </c>
      <c r="AP129" t="s">
        <v>56</v>
      </c>
      <c r="AQ129" t="s">
        <v>56</v>
      </c>
      <c r="AR129">
        <v>-0.03</v>
      </c>
      <c r="AS129" s="1">
        <v>44414</v>
      </c>
      <c r="AT129">
        <v>75</v>
      </c>
      <c r="AU129" t="s">
        <v>96</v>
      </c>
      <c r="AV129" t="s">
        <v>97</v>
      </c>
      <c r="AW129" t="s">
        <v>97</v>
      </c>
      <c r="AX129">
        <v>1</v>
      </c>
      <c r="AY129" t="s">
        <v>146</v>
      </c>
      <c r="AZ129" t="s">
        <v>147</v>
      </c>
      <c r="BA129">
        <v>1473727</v>
      </c>
      <c r="BB129">
        <v>3931</v>
      </c>
      <c r="BC129" t="s">
        <v>135</v>
      </c>
      <c r="BD129">
        <v>4320</v>
      </c>
      <c r="BE129" t="s">
        <v>112</v>
      </c>
      <c r="BF129">
        <v>1025</v>
      </c>
      <c r="BG129">
        <v>0.1</v>
      </c>
      <c r="BH129" t="s">
        <v>74</v>
      </c>
      <c r="BI129" t="s">
        <v>56</v>
      </c>
      <c r="BJ129">
        <v>75</v>
      </c>
      <c r="BK129" s="1">
        <v>45028.166516203702</v>
      </c>
      <c r="BL129" t="s">
        <v>59</v>
      </c>
    </row>
    <row r="130" spans="1:64" x14ac:dyDescent="0.35">
      <c r="A130">
        <v>32097</v>
      </c>
      <c r="B130">
        <v>99</v>
      </c>
      <c r="D130" t="s">
        <v>157</v>
      </c>
      <c r="E130" s="1">
        <v>44326.645833333336</v>
      </c>
      <c r="F130" s="1" t="s">
        <v>174</v>
      </c>
      <c r="G130" t="s">
        <v>178</v>
      </c>
      <c r="H130" t="s">
        <v>110</v>
      </c>
      <c r="I130">
        <v>0.3</v>
      </c>
      <c r="J130" t="s">
        <v>60</v>
      </c>
      <c r="K130" t="s">
        <v>55</v>
      </c>
      <c r="L130">
        <v>17125140</v>
      </c>
      <c r="M130">
        <v>2995875</v>
      </c>
      <c r="N130" t="s">
        <v>55</v>
      </c>
      <c r="O130">
        <v>1</v>
      </c>
      <c r="P130" t="s">
        <v>135</v>
      </c>
      <c r="Q130" s="1">
        <v>44418</v>
      </c>
      <c r="R130" t="s">
        <v>164</v>
      </c>
      <c r="S130">
        <v>1</v>
      </c>
      <c r="T130">
        <v>0.3</v>
      </c>
      <c r="U130">
        <v>0.3</v>
      </c>
      <c r="V130">
        <v>1030</v>
      </c>
      <c r="W130" t="s">
        <v>60</v>
      </c>
      <c r="X130" t="s">
        <v>61</v>
      </c>
      <c r="Y130" t="s">
        <v>56</v>
      </c>
      <c r="Z130" t="s">
        <v>110</v>
      </c>
      <c r="AA130" t="s">
        <v>56</v>
      </c>
      <c r="AB130" t="s">
        <v>139</v>
      </c>
      <c r="AC130" s="2">
        <v>44417</v>
      </c>
      <c r="AD130" t="s">
        <v>56</v>
      </c>
      <c r="AE130" t="s">
        <v>56</v>
      </c>
      <c r="AF130" t="s">
        <v>56</v>
      </c>
      <c r="AG130" t="s">
        <v>56</v>
      </c>
      <c r="AH130" t="s">
        <v>56</v>
      </c>
      <c r="AI130" s="1">
        <v>44418.084386574075</v>
      </c>
      <c r="AJ130" t="s">
        <v>158</v>
      </c>
      <c r="AK130" t="s">
        <v>56</v>
      </c>
      <c r="AL130" t="s">
        <v>56</v>
      </c>
      <c r="AM130" t="s">
        <v>56</v>
      </c>
      <c r="AN130" t="s">
        <v>56</v>
      </c>
      <c r="AO130" t="s">
        <v>56</v>
      </c>
      <c r="AP130" t="s">
        <v>56</v>
      </c>
      <c r="AQ130" t="s">
        <v>56</v>
      </c>
      <c r="AR130">
        <v>7.0000000000000007E-2</v>
      </c>
      <c r="AS130" s="1">
        <v>44414</v>
      </c>
      <c r="AT130">
        <v>75</v>
      </c>
      <c r="AU130" t="s">
        <v>96</v>
      </c>
      <c r="AV130" t="s">
        <v>97</v>
      </c>
      <c r="AW130" t="s">
        <v>97</v>
      </c>
      <c r="AX130">
        <v>1</v>
      </c>
      <c r="AY130" t="s">
        <v>146</v>
      </c>
      <c r="AZ130" t="s">
        <v>147</v>
      </c>
      <c r="BA130">
        <v>1473727</v>
      </c>
      <c r="BB130">
        <v>3932</v>
      </c>
      <c r="BC130" t="s">
        <v>135</v>
      </c>
      <c r="BD130">
        <v>4320</v>
      </c>
      <c r="BE130" t="s">
        <v>110</v>
      </c>
      <c r="BF130">
        <v>1030</v>
      </c>
      <c r="BG130">
        <v>0.3</v>
      </c>
      <c r="BH130" t="s">
        <v>74</v>
      </c>
      <c r="BI130" t="s">
        <v>56</v>
      </c>
      <c r="BJ130">
        <v>75</v>
      </c>
      <c r="BK130" s="1">
        <v>45028.166516203702</v>
      </c>
      <c r="BL130" t="s">
        <v>59</v>
      </c>
    </row>
    <row r="131" spans="1:64" x14ac:dyDescent="0.35">
      <c r="A131">
        <v>32098</v>
      </c>
      <c r="B131">
        <v>99</v>
      </c>
      <c r="D131" t="s">
        <v>157</v>
      </c>
      <c r="E131" s="1">
        <v>44326.645833333336</v>
      </c>
      <c r="F131" s="1" t="s">
        <v>174</v>
      </c>
      <c r="G131" t="s">
        <v>178</v>
      </c>
      <c r="H131" t="s">
        <v>108</v>
      </c>
      <c r="I131">
        <v>0.28000000000000003</v>
      </c>
      <c r="J131" t="s">
        <v>140</v>
      </c>
      <c r="K131" t="s">
        <v>55</v>
      </c>
      <c r="L131">
        <v>17125141</v>
      </c>
      <c r="M131">
        <v>2995875</v>
      </c>
      <c r="N131" t="s">
        <v>55</v>
      </c>
      <c r="O131">
        <v>1</v>
      </c>
      <c r="P131" t="s">
        <v>135</v>
      </c>
      <c r="Q131" s="1">
        <v>44418</v>
      </c>
      <c r="R131" t="s">
        <v>164</v>
      </c>
      <c r="S131">
        <v>1</v>
      </c>
      <c r="T131">
        <v>0.28000000000000003</v>
      </c>
      <c r="U131">
        <v>0.06</v>
      </c>
      <c r="V131">
        <v>1040</v>
      </c>
      <c r="W131" t="s">
        <v>140</v>
      </c>
      <c r="X131" t="s">
        <v>141</v>
      </c>
      <c r="Y131" t="s">
        <v>56</v>
      </c>
      <c r="Z131" t="s">
        <v>108</v>
      </c>
      <c r="AA131" t="s">
        <v>56</v>
      </c>
      <c r="AB131" t="s">
        <v>139</v>
      </c>
      <c r="AC131" s="2">
        <v>44417</v>
      </c>
      <c r="AD131" t="s">
        <v>56</v>
      </c>
      <c r="AE131" t="s">
        <v>56</v>
      </c>
      <c r="AF131" t="s">
        <v>56</v>
      </c>
      <c r="AG131" t="s">
        <v>56</v>
      </c>
      <c r="AH131" t="s">
        <v>56</v>
      </c>
      <c r="AI131" s="1">
        <v>44418.084386574075</v>
      </c>
      <c r="AJ131" t="s">
        <v>158</v>
      </c>
      <c r="AK131" t="s">
        <v>56</v>
      </c>
      <c r="AL131" t="s">
        <v>56</v>
      </c>
      <c r="AM131" t="s">
        <v>56</v>
      </c>
      <c r="AN131" t="s">
        <v>56</v>
      </c>
      <c r="AO131" t="s">
        <v>56</v>
      </c>
      <c r="AP131" t="s">
        <v>56</v>
      </c>
      <c r="AQ131" t="s">
        <v>56</v>
      </c>
      <c r="AR131">
        <v>0.28000000000000003</v>
      </c>
      <c r="AS131" s="1">
        <v>44414</v>
      </c>
      <c r="AT131">
        <v>75</v>
      </c>
      <c r="AU131" t="s">
        <v>96</v>
      </c>
      <c r="AV131" t="s">
        <v>97</v>
      </c>
      <c r="AW131" t="s">
        <v>97</v>
      </c>
      <c r="AX131">
        <v>1</v>
      </c>
      <c r="AY131" t="s">
        <v>140</v>
      </c>
      <c r="AZ131" t="s">
        <v>141</v>
      </c>
      <c r="BA131">
        <v>1473727</v>
      </c>
      <c r="BB131">
        <v>3933</v>
      </c>
      <c r="BC131" t="s">
        <v>135</v>
      </c>
      <c r="BD131">
        <v>4320</v>
      </c>
      <c r="BE131" t="s">
        <v>108</v>
      </c>
      <c r="BF131">
        <v>1040</v>
      </c>
      <c r="BG131">
        <v>0.2</v>
      </c>
      <c r="BH131" t="s">
        <v>74</v>
      </c>
      <c r="BI131" t="s">
        <v>56</v>
      </c>
      <c r="BJ131">
        <v>75</v>
      </c>
      <c r="BK131" s="1">
        <v>45028.166516203702</v>
      </c>
      <c r="BL131" t="s">
        <v>59</v>
      </c>
    </row>
    <row r="132" spans="1:64" x14ac:dyDescent="0.35">
      <c r="A132">
        <v>32086</v>
      </c>
      <c r="B132">
        <v>99</v>
      </c>
      <c r="D132" t="s">
        <v>157</v>
      </c>
      <c r="E132" s="1">
        <v>44326.645833333336</v>
      </c>
      <c r="F132" s="1" t="s">
        <v>174</v>
      </c>
      <c r="G132" t="s">
        <v>178</v>
      </c>
      <c r="H132" t="s">
        <v>117</v>
      </c>
      <c r="I132">
        <v>182</v>
      </c>
      <c r="J132" t="s">
        <v>56</v>
      </c>
      <c r="K132" t="s">
        <v>55</v>
      </c>
      <c r="L132">
        <v>17125129</v>
      </c>
      <c r="M132">
        <v>2995875</v>
      </c>
      <c r="N132" t="s">
        <v>55</v>
      </c>
      <c r="O132">
        <v>1</v>
      </c>
      <c r="P132" t="s">
        <v>135</v>
      </c>
      <c r="Q132" s="1">
        <v>44418</v>
      </c>
      <c r="R132" t="s">
        <v>164</v>
      </c>
      <c r="S132">
        <v>1</v>
      </c>
      <c r="T132">
        <v>182</v>
      </c>
      <c r="U132">
        <v>0.5</v>
      </c>
      <c r="V132" t="s">
        <v>116</v>
      </c>
      <c r="W132" t="s">
        <v>56</v>
      </c>
      <c r="X132" t="s">
        <v>56</v>
      </c>
      <c r="Y132" t="s">
        <v>56</v>
      </c>
      <c r="Z132" t="s">
        <v>117</v>
      </c>
      <c r="AA132" t="s">
        <v>56</v>
      </c>
      <c r="AB132" t="s">
        <v>139</v>
      </c>
      <c r="AC132" s="2">
        <v>44417</v>
      </c>
      <c r="AD132" t="s">
        <v>56</v>
      </c>
      <c r="AE132" t="s">
        <v>56</v>
      </c>
      <c r="AF132" t="s">
        <v>56</v>
      </c>
      <c r="AG132" t="s">
        <v>56</v>
      </c>
      <c r="AH132" t="s">
        <v>56</v>
      </c>
      <c r="AI132" s="1">
        <v>44418.084386574075</v>
      </c>
      <c r="AJ132" t="s">
        <v>158</v>
      </c>
      <c r="AK132" t="s">
        <v>56</v>
      </c>
      <c r="AL132" t="s">
        <v>56</v>
      </c>
      <c r="AM132" t="s">
        <v>56</v>
      </c>
      <c r="AN132" t="s">
        <v>56</v>
      </c>
      <c r="AO132" t="s">
        <v>56</v>
      </c>
      <c r="AP132" t="s">
        <v>56</v>
      </c>
      <c r="AQ132" t="s">
        <v>56</v>
      </c>
      <c r="AR132">
        <v>182</v>
      </c>
      <c r="AS132" s="1">
        <v>44407</v>
      </c>
      <c r="AT132">
        <v>154</v>
      </c>
      <c r="AU132" t="s">
        <v>148</v>
      </c>
      <c r="AV132" t="s">
        <v>149</v>
      </c>
      <c r="AW132" t="s">
        <v>150</v>
      </c>
      <c r="AX132">
        <v>1</v>
      </c>
      <c r="AY132" t="s">
        <v>56</v>
      </c>
      <c r="AZ132" t="s">
        <v>56</v>
      </c>
      <c r="BA132">
        <v>1473727</v>
      </c>
      <c r="BB132">
        <v>4239</v>
      </c>
      <c r="BC132" t="s">
        <v>135</v>
      </c>
      <c r="BD132">
        <v>4320</v>
      </c>
      <c r="BE132" t="s">
        <v>117</v>
      </c>
      <c r="BF132" t="s">
        <v>116</v>
      </c>
      <c r="BG132">
        <v>1</v>
      </c>
      <c r="BH132" t="s">
        <v>58</v>
      </c>
      <c r="BI132" t="s">
        <v>56</v>
      </c>
      <c r="BJ132">
        <v>154</v>
      </c>
      <c r="BK132" s="1">
        <v>45028.166516203702</v>
      </c>
      <c r="BL132" t="s">
        <v>59</v>
      </c>
    </row>
    <row r="133" spans="1:64" x14ac:dyDescent="0.35">
      <c r="A133">
        <v>32099</v>
      </c>
      <c r="B133">
        <v>99</v>
      </c>
      <c r="D133" t="s">
        <v>157</v>
      </c>
      <c r="E133" s="1">
        <v>44326.645833333336</v>
      </c>
      <c r="F133" s="1" t="s">
        <v>174</v>
      </c>
      <c r="G133" t="s">
        <v>178</v>
      </c>
      <c r="H133" t="s">
        <v>106</v>
      </c>
      <c r="I133">
        <v>0.04</v>
      </c>
      <c r="J133" t="s">
        <v>60</v>
      </c>
      <c r="K133" t="s">
        <v>55</v>
      </c>
      <c r="L133">
        <v>17125142</v>
      </c>
      <c r="M133">
        <v>2995875</v>
      </c>
      <c r="N133" t="s">
        <v>55</v>
      </c>
      <c r="O133">
        <v>1</v>
      </c>
      <c r="P133" t="s">
        <v>135</v>
      </c>
      <c r="Q133" s="1">
        <v>44418</v>
      </c>
      <c r="R133" t="s">
        <v>164</v>
      </c>
      <c r="S133">
        <v>1</v>
      </c>
      <c r="T133">
        <v>0.04</v>
      </c>
      <c r="U133">
        <v>0.04</v>
      </c>
      <c r="V133">
        <v>1049</v>
      </c>
      <c r="W133" t="s">
        <v>60</v>
      </c>
      <c r="X133" t="s">
        <v>61</v>
      </c>
      <c r="Y133" t="s">
        <v>56</v>
      </c>
      <c r="Z133" t="s">
        <v>106</v>
      </c>
      <c r="AA133" t="s">
        <v>56</v>
      </c>
      <c r="AB133" t="s">
        <v>139</v>
      </c>
      <c r="AC133" s="2">
        <v>44417</v>
      </c>
      <c r="AD133" t="s">
        <v>56</v>
      </c>
      <c r="AE133" t="s">
        <v>56</v>
      </c>
      <c r="AF133" t="s">
        <v>56</v>
      </c>
      <c r="AG133" t="s">
        <v>56</v>
      </c>
      <c r="AH133" t="s">
        <v>56</v>
      </c>
      <c r="AI133" s="1">
        <v>44418.084386574075</v>
      </c>
      <c r="AJ133" t="s">
        <v>158</v>
      </c>
      <c r="AK133" t="s">
        <v>56</v>
      </c>
      <c r="AL133" t="s">
        <v>56</v>
      </c>
      <c r="AM133" t="s">
        <v>56</v>
      </c>
      <c r="AN133" t="s">
        <v>56</v>
      </c>
      <c r="AO133" t="s">
        <v>56</v>
      </c>
      <c r="AP133" t="s">
        <v>56</v>
      </c>
      <c r="AQ133" t="s">
        <v>56</v>
      </c>
      <c r="AR133">
        <v>0</v>
      </c>
      <c r="AS133" s="1">
        <v>44414</v>
      </c>
      <c r="AT133">
        <v>75</v>
      </c>
      <c r="AU133" t="s">
        <v>96</v>
      </c>
      <c r="AV133" t="s">
        <v>97</v>
      </c>
      <c r="AW133" t="s">
        <v>97</v>
      </c>
      <c r="AX133">
        <v>1</v>
      </c>
      <c r="AY133" t="s">
        <v>146</v>
      </c>
      <c r="AZ133" t="s">
        <v>147</v>
      </c>
      <c r="BA133">
        <v>1473727</v>
      </c>
      <c r="BB133">
        <v>3935</v>
      </c>
      <c r="BC133" t="s">
        <v>135</v>
      </c>
      <c r="BD133">
        <v>4320</v>
      </c>
      <c r="BE133" t="s">
        <v>106</v>
      </c>
      <c r="BF133">
        <v>1049</v>
      </c>
      <c r="BG133">
        <v>0.1</v>
      </c>
      <c r="BH133" t="s">
        <v>74</v>
      </c>
      <c r="BI133" t="s">
        <v>56</v>
      </c>
      <c r="BJ133">
        <v>75</v>
      </c>
      <c r="BK133" s="1">
        <v>45028.166516203702</v>
      </c>
      <c r="BL133" t="s">
        <v>59</v>
      </c>
    </row>
    <row r="134" spans="1:64" x14ac:dyDescent="0.35">
      <c r="A134">
        <v>32101</v>
      </c>
      <c r="B134">
        <v>99</v>
      </c>
      <c r="D134" t="s">
        <v>157</v>
      </c>
      <c r="E134" s="1">
        <v>44326.645833333336</v>
      </c>
      <c r="F134" s="1" t="s">
        <v>174</v>
      </c>
      <c r="G134" t="s">
        <v>178</v>
      </c>
      <c r="H134" t="s">
        <v>103</v>
      </c>
      <c r="I134">
        <v>0.12</v>
      </c>
      <c r="J134" t="s">
        <v>140</v>
      </c>
      <c r="K134" t="s">
        <v>55</v>
      </c>
      <c r="L134">
        <v>17125144</v>
      </c>
      <c r="M134">
        <v>2995875</v>
      </c>
      <c r="N134" t="s">
        <v>55</v>
      </c>
      <c r="O134">
        <v>1</v>
      </c>
      <c r="P134" t="s">
        <v>135</v>
      </c>
      <c r="Q134" s="1">
        <v>44418</v>
      </c>
      <c r="R134" t="s">
        <v>164</v>
      </c>
      <c r="S134">
        <v>1</v>
      </c>
      <c r="T134">
        <v>0.12</v>
      </c>
      <c r="U134">
        <v>0.1</v>
      </c>
      <c r="V134">
        <v>1065</v>
      </c>
      <c r="W134" t="s">
        <v>140</v>
      </c>
      <c r="X134" t="s">
        <v>141</v>
      </c>
      <c r="Y134" t="s">
        <v>56</v>
      </c>
      <c r="Z134" t="s">
        <v>103</v>
      </c>
      <c r="AA134" t="s">
        <v>56</v>
      </c>
      <c r="AB134" t="s">
        <v>139</v>
      </c>
      <c r="AC134" s="2">
        <v>44417</v>
      </c>
      <c r="AD134" t="s">
        <v>56</v>
      </c>
      <c r="AE134" t="s">
        <v>56</v>
      </c>
      <c r="AF134" t="s">
        <v>56</v>
      </c>
      <c r="AG134" t="s">
        <v>56</v>
      </c>
      <c r="AH134" t="s">
        <v>56</v>
      </c>
      <c r="AI134" s="1">
        <v>44418.084386574075</v>
      </c>
      <c r="AJ134" t="s">
        <v>158</v>
      </c>
      <c r="AK134" t="s">
        <v>56</v>
      </c>
      <c r="AL134" t="s">
        <v>56</v>
      </c>
      <c r="AM134" t="s">
        <v>56</v>
      </c>
      <c r="AN134" t="s">
        <v>56</v>
      </c>
      <c r="AO134" t="s">
        <v>56</v>
      </c>
      <c r="AP134" t="s">
        <v>56</v>
      </c>
      <c r="AQ134" t="s">
        <v>56</v>
      </c>
      <c r="AR134">
        <v>0.12</v>
      </c>
      <c r="AS134" s="1">
        <v>44414</v>
      </c>
      <c r="AT134">
        <v>75</v>
      </c>
      <c r="AU134" t="s">
        <v>96</v>
      </c>
      <c r="AV134" t="s">
        <v>97</v>
      </c>
      <c r="AW134" t="s">
        <v>97</v>
      </c>
      <c r="AX134">
        <v>1</v>
      </c>
      <c r="AY134" t="s">
        <v>140</v>
      </c>
      <c r="AZ134" t="s">
        <v>141</v>
      </c>
      <c r="BA134">
        <v>1473727</v>
      </c>
      <c r="BB134">
        <v>3938</v>
      </c>
      <c r="BC134" t="s">
        <v>135</v>
      </c>
      <c r="BD134">
        <v>4320</v>
      </c>
      <c r="BE134" t="s">
        <v>103</v>
      </c>
      <c r="BF134">
        <v>1065</v>
      </c>
      <c r="BG134">
        <v>0.2</v>
      </c>
      <c r="BH134" t="s">
        <v>74</v>
      </c>
      <c r="BI134" t="s">
        <v>56</v>
      </c>
      <c r="BJ134">
        <v>75</v>
      </c>
      <c r="BK134" s="1">
        <v>45028.166516203702</v>
      </c>
      <c r="BL134" t="s">
        <v>59</v>
      </c>
    </row>
    <row r="135" spans="1:64" x14ac:dyDescent="0.35">
      <c r="A135">
        <v>32102</v>
      </c>
      <c r="B135">
        <v>99</v>
      </c>
      <c r="D135" t="s">
        <v>157</v>
      </c>
      <c r="E135" s="1">
        <v>44326.645833333336</v>
      </c>
      <c r="F135" s="1" t="s">
        <v>174</v>
      </c>
      <c r="G135" t="s">
        <v>178</v>
      </c>
      <c r="H135" t="s">
        <v>119</v>
      </c>
      <c r="I135">
        <v>0.12</v>
      </c>
      <c r="J135" t="s">
        <v>140</v>
      </c>
      <c r="K135" t="s">
        <v>55</v>
      </c>
      <c r="L135">
        <v>17125145</v>
      </c>
      <c r="M135">
        <v>2995875</v>
      </c>
      <c r="N135" t="s">
        <v>55</v>
      </c>
      <c r="O135">
        <v>1</v>
      </c>
      <c r="P135" t="s">
        <v>135</v>
      </c>
      <c r="Q135" s="1">
        <v>44418</v>
      </c>
      <c r="R135" t="s">
        <v>164</v>
      </c>
      <c r="S135">
        <v>1</v>
      </c>
      <c r="T135">
        <v>0.12</v>
      </c>
      <c r="U135">
        <v>0.1</v>
      </c>
      <c r="V135">
        <v>1145</v>
      </c>
      <c r="W135" t="s">
        <v>140</v>
      </c>
      <c r="X135" t="s">
        <v>141</v>
      </c>
      <c r="Y135" t="s">
        <v>56</v>
      </c>
      <c r="Z135" t="s">
        <v>119</v>
      </c>
      <c r="AA135" t="s">
        <v>56</v>
      </c>
      <c r="AB135" t="s">
        <v>139</v>
      </c>
      <c r="AC135" s="2">
        <v>44417</v>
      </c>
      <c r="AD135" t="s">
        <v>56</v>
      </c>
      <c r="AE135" t="s">
        <v>56</v>
      </c>
      <c r="AF135" t="s">
        <v>56</v>
      </c>
      <c r="AG135" t="s">
        <v>56</v>
      </c>
      <c r="AH135" t="s">
        <v>56</v>
      </c>
      <c r="AI135" s="1">
        <v>44418.084386574075</v>
      </c>
      <c r="AJ135" t="s">
        <v>158</v>
      </c>
      <c r="AK135" t="s">
        <v>56</v>
      </c>
      <c r="AL135" t="s">
        <v>56</v>
      </c>
      <c r="AM135" t="s">
        <v>56</v>
      </c>
      <c r="AN135" t="s">
        <v>56</v>
      </c>
      <c r="AO135" t="s">
        <v>56</v>
      </c>
      <c r="AP135" t="s">
        <v>56</v>
      </c>
      <c r="AQ135" t="s">
        <v>56</v>
      </c>
      <c r="AR135">
        <v>0.12</v>
      </c>
      <c r="AS135" s="1">
        <v>44414</v>
      </c>
      <c r="AT135">
        <v>75</v>
      </c>
      <c r="AU135" t="s">
        <v>96</v>
      </c>
      <c r="AV135" t="s">
        <v>97</v>
      </c>
      <c r="AW135" t="s">
        <v>97</v>
      </c>
      <c r="AX135">
        <v>1</v>
      </c>
      <c r="AY135" t="s">
        <v>140</v>
      </c>
      <c r="AZ135" t="s">
        <v>141</v>
      </c>
      <c r="BA135">
        <v>1473727</v>
      </c>
      <c r="BB135">
        <v>4237</v>
      </c>
      <c r="BC135" t="s">
        <v>135</v>
      </c>
      <c r="BD135">
        <v>4320</v>
      </c>
      <c r="BE135" t="s">
        <v>119</v>
      </c>
      <c r="BF135">
        <v>1145</v>
      </c>
      <c r="BG135">
        <v>0.3</v>
      </c>
      <c r="BH135" t="s">
        <v>74</v>
      </c>
      <c r="BI135" t="s">
        <v>56</v>
      </c>
      <c r="BJ135">
        <v>75</v>
      </c>
      <c r="BK135" s="1">
        <v>45028.166516203702</v>
      </c>
      <c r="BL135" t="s">
        <v>59</v>
      </c>
    </row>
    <row r="136" spans="1:64" x14ac:dyDescent="0.35">
      <c r="A136">
        <v>32105</v>
      </c>
      <c r="B136">
        <v>99</v>
      </c>
      <c r="D136" t="s">
        <v>157</v>
      </c>
      <c r="E136" s="1">
        <v>44326.645833333336</v>
      </c>
      <c r="F136" s="1" t="s">
        <v>174</v>
      </c>
      <c r="G136" t="s">
        <v>178</v>
      </c>
      <c r="H136" t="s">
        <v>100</v>
      </c>
      <c r="I136">
        <v>0.3</v>
      </c>
      <c r="J136" t="s">
        <v>60</v>
      </c>
      <c r="K136" t="s">
        <v>55</v>
      </c>
      <c r="L136">
        <v>17125148</v>
      </c>
      <c r="M136">
        <v>2995875</v>
      </c>
      <c r="N136" t="s">
        <v>55</v>
      </c>
      <c r="O136">
        <v>1</v>
      </c>
      <c r="P136" t="s">
        <v>135</v>
      </c>
      <c r="Q136" s="1">
        <v>44418</v>
      </c>
      <c r="R136" t="s">
        <v>164</v>
      </c>
      <c r="S136">
        <v>1</v>
      </c>
      <c r="T136">
        <v>0.3</v>
      </c>
      <c r="U136">
        <v>0.3</v>
      </c>
      <c r="V136">
        <v>1090</v>
      </c>
      <c r="W136" t="s">
        <v>60</v>
      </c>
      <c r="X136" t="s">
        <v>61</v>
      </c>
      <c r="Y136" t="s">
        <v>56</v>
      </c>
      <c r="Z136" t="s">
        <v>100</v>
      </c>
      <c r="AA136" t="s">
        <v>56</v>
      </c>
      <c r="AB136" t="s">
        <v>139</v>
      </c>
      <c r="AC136" s="2">
        <v>44417</v>
      </c>
      <c r="AD136" t="s">
        <v>56</v>
      </c>
      <c r="AE136" t="s">
        <v>56</v>
      </c>
      <c r="AF136" t="s">
        <v>56</v>
      </c>
      <c r="AG136" t="s">
        <v>56</v>
      </c>
      <c r="AH136" t="s">
        <v>56</v>
      </c>
      <c r="AI136" s="1">
        <v>44418.084386574075</v>
      </c>
      <c r="AJ136" t="s">
        <v>158</v>
      </c>
      <c r="AK136" t="s">
        <v>56</v>
      </c>
      <c r="AL136" t="s">
        <v>56</v>
      </c>
      <c r="AM136" t="s">
        <v>56</v>
      </c>
      <c r="AN136" t="s">
        <v>56</v>
      </c>
      <c r="AO136" t="s">
        <v>56</v>
      </c>
      <c r="AP136" t="s">
        <v>56</v>
      </c>
      <c r="AQ136" t="s">
        <v>56</v>
      </c>
      <c r="AR136">
        <v>-0.24</v>
      </c>
      <c r="AS136" s="1">
        <v>44414</v>
      </c>
      <c r="AT136">
        <v>75</v>
      </c>
      <c r="AU136" t="s">
        <v>96</v>
      </c>
      <c r="AV136" t="s">
        <v>97</v>
      </c>
      <c r="AW136" t="s">
        <v>97</v>
      </c>
      <c r="AX136">
        <v>1</v>
      </c>
      <c r="AY136" t="s">
        <v>146</v>
      </c>
      <c r="AZ136" t="s">
        <v>147</v>
      </c>
      <c r="BA136">
        <v>1473727</v>
      </c>
      <c r="BB136">
        <v>3940</v>
      </c>
      <c r="BC136" t="s">
        <v>135</v>
      </c>
      <c r="BD136">
        <v>4320</v>
      </c>
      <c r="BE136" t="s">
        <v>100</v>
      </c>
      <c r="BF136">
        <v>1090</v>
      </c>
      <c r="BG136">
        <v>0.3</v>
      </c>
      <c r="BH136" t="s">
        <v>74</v>
      </c>
      <c r="BI136" t="s">
        <v>56</v>
      </c>
      <c r="BJ136">
        <v>75</v>
      </c>
      <c r="BK136" s="1">
        <v>45028.166516203702</v>
      </c>
      <c r="BL136" t="s">
        <v>59</v>
      </c>
    </row>
    <row r="137" spans="1:64" x14ac:dyDescent="0.35">
      <c r="A137">
        <v>5049</v>
      </c>
      <c r="B137">
        <v>99</v>
      </c>
      <c r="D137" t="s">
        <v>63</v>
      </c>
      <c r="E137" s="1">
        <v>37061.395833333336</v>
      </c>
      <c r="F137" s="1" t="s">
        <v>174</v>
      </c>
      <c r="G137" t="s">
        <v>178</v>
      </c>
      <c r="H137" t="s">
        <v>98</v>
      </c>
      <c r="I137">
        <v>0.8</v>
      </c>
      <c r="J137" t="s">
        <v>56</v>
      </c>
      <c r="K137" t="s">
        <v>55</v>
      </c>
      <c r="L137">
        <v>4327258</v>
      </c>
      <c r="M137">
        <v>2208917</v>
      </c>
      <c r="N137" t="s">
        <v>55</v>
      </c>
      <c r="O137">
        <v>1</v>
      </c>
      <c r="P137" t="s">
        <v>93</v>
      </c>
      <c r="Q137" s="1">
        <v>37085.291863425926</v>
      </c>
      <c r="R137">
        <v>758736</v>
      </c>
      <c r="S137">
        <v>1</v>
      </c>
      <c r="T137">
        <v>0.8</v>
      </c>
      <c r="U137">
        <v>0.1</v>
      </c>
      <c r="V137">
        <v>1000</v>
      </c>
      <c r="W137" t="s">
        <v>56</v>
      </c>
      <c r="X137" t="s">
        <v>56</v>
      </c>
      <c r="Y137" t="s">
        <v>94</v>
      </c>
      <c r="Z137" t="s">
        <v>91</v>
      </c>
      <c r="AA137" t="s">
        <v>56</v>
      </c>
      <c r="AB137" t="s">
        <v>95</v>
      </c>
      <c r="AC137" s="2">
        <v>37084</v>
      </c>
      <c r="AD137" t="s">
        <v>56</v>
      </c>
      <c r="AE137" t="s">
        <v>56</v>
      </c>
      <c r="AF137" t="s">
        <v>56</v>
      </c>
      <c r="AG137" t="s">
        <v>56</v>
      </c>
      <c r="AH137" t="s">
        <v>56</v>
      </c>
      <c r="AI137" s="1">
        <v>37085.291863425926</v>
      </c>
      <c r="AJ137" t="s">
        <v>73</v>
      </c>
      <c r="AK137" s="1">
        <v>37214.336724537039</v>
      </c>
      <c r="AL137" t="s">
        <v>73</v>
      </c>
      <c r="AM137" t="s">
        <v>56</v>
      </c>
      <c r="AN137" t="s">
        <v>56</v>
      </c>
      <c r="AO137" t="s">
        <v>56</v>
      </c>
      <c r="AP137" t="s">
        <v>56</v>
      </c>
      <c r="AQ137">
        <v>694</v>
      </c>
      <c r="AR137">
        <v>0.8</v>
      </c>
      <c r="AS137" t="s">
        <v>56</v>
      </c>
      <c r="AT137">
        <v>75</v>
      </c>
      <c r="AU137" t="s">
        <v>96</v>
      </c>
      <c r="AV137" t="s">
        <v>97</v>
      </c>
      <c r="AW137" t="s">
        <v>97</v>
      </c>
      <c r="AX137" t="s">
        <v>56</v>
      </c>
      <c r="AY137" t="s">
        <v>56</v>
      </c>
      <c r="AZ137" t="s">
        <v>56</v>
      </c>
      <c r="BA137">
        <v>162300</v>
      </c>
      <c r="BB137">
        <v>1190</v>
      </c>
      <c r="BC137" t="s">
        <v>93</v>
      </c>
      <c r="BD137">
        <v>4320</v>
      </c>
      <c r="BE137" t="s">
        <v>98</v>
      </c>
      <c r="BF137">
        <v>1000</v>
      </c>
      <c r="BG137">
        <v>0.1</v>
      </c>
      <c r="BH137" t="s">
        <v>74</v>
      </c>
      <c r="BI137" t="s">
        <v>71</v>
      </c>
      <c r="BJ137">
        <v>75</v>
      </c>
      <c r="BK137" s="1">
        <v>45028.166516203702</v>
      </c>
      <c r="BL137" t="s">
        <v>59</v>
      </c>
    </row>
    <row r="138" spans="1:64" x14ac:dyDescent="0.35">
      <c r="A138">
        <v>5075</v>
      </c>
      <c r="B138">
        <v>99</v>
      </c>
      <c r="D138" t="s">
        <v>63</v>
      </c>
      <c r="E138" s="1">
        <v>37061.395833333336</v>
      </c>
      <c r="F138" s="1" t="s">
        <v>174</v>
      </c>
      <c r="G138" t="s">
        <v>178</v>
      </c>
      <c r="H138" t="s">
        <v>112</v>
      </c>
      <c r="I138">
        <v>0.1</v>
      </c>
      <c r="J138" t="s">
        <v>60</v>
      </c>
      <c r="K138" t="s">
        <v>55</v>
      </c>
      <c r="L138">
        <v>4327284</v>
      </c>
      <c r="M138">
        <v>2208917</v>
      </c>
      <c r="N138" t="s">
        <v>55</v>
      </c>
      <c r="O138">
        <v>1</v>
      </c>
      <c r="P138" t="s">
        <v>93</v>
      </c>
      <c r="Q138" s="1">
        <v>37085.291863425926</v>
      </c>
      <c r="R138">
        <v>758736</v>
      </c>
      <c r="S138">
        <v>1</v>
      </c>
      <c r="T138">
        <v>0.1</v>
      </c>
      <c r="U138">
        <v>0.1</v>
      </c>
      <c r="V138">
        <v>1025</v>
      </c>
      <c r="W138" t="s">
        <v>60</v>
      </c>
      <c r="X138" t="s">
        <v>61</v>
      </c>
      <c r="Y138" t="s">
        <v>111</v>
      </c>
      <c r="Z138" t="s">
        <v>89</v>
      </c>
      <c r="AA138" t="s">
        <v>56</v>
      </c>
      <c r="AB138" t="s">
        <v>95</v>
      </c>
      <c r="AC138" s="2">
        <v>37084</v>
      </c>
      <c r="AD138" t="s">
        <v>56</v>
      </c>
      <c r="AE138" t="s">
        <v>56</v>
      </c>
      <c r="AF138" t="s">
        <v>56</v>
      </c>
      <c r="AG138" t="s">
        <v>56</v>
      </c>
      <c r="AH138" t="s">
        <v>56</v>
      </c>
      <c r="AI138" s="1">
        <v>37085.291863425926</v>
      </c>
      <c r="AJ138" t="s">
        <v>73</v>
      </c>
      <c r="AK138" s="1">
        <v>37214.336724537039</v>
      </c>
      <c r="AL138" t="s">
        <v>73</v>
      </c>
      <c r="AM138" t="s">
        <v>56</v>
      </c>
      <c r="AN138" t="s">
        <v>56</v>
      </c>
      <c r="AO138" t="s">
        <v>56</v>
      </c>
      <c r="AP138" t="s">
        <v>56</v>
      </c>
      <c r="AQ138">
        <v>694</v>
      </c>
      <c r="AR138">
        <v>0.1</v>
      </c>
      <c r="AS138" t="s">
        <v>56</v>
      </c>
      <c r="AT138">
        <v>75</v>
      </c>
      <c r="AU138" t="s">
        <v>96</v>
      </c>
      <c r="AV138" t="s">
        <v>97</v>
      </c>
      <c r="AW138" t="s">
        <v>97</v>
      </c>
      <c r="AX138" t="s">
        <v>56</v>
      </c>
      <c r="AY138" t="s">
        <v>56</v>
      </c>
      <c r="AZ138" t="s">
        <v>56</v>
      </c>
      <c r="BA138">
        <v>162300</v>
      </c>
      <c r="BB138">
        <v>1210</v>
      </c>
      <c r="BC138" t="s">
        <v>93</v>
      </c>
      <c r="BD138">
        <v>4320</v>
      </c>
      <c r="BE138" t="s">
        <v>112</v>
      </c>
      <c r="BF138">
        <v>1025</v>
      </c>
      <c r="BG138">
        <v>0.1</v>
      </c>
      <c r="BH138" t="s">
        <v>74</v>
      </c>
      <c r="BI138" t="s">
        <v>65</v>
      </c>
      <c r="BJ138">
        <v>75</v>
      </c>
      <c r="BK138" s="1">
        <v>45028.166516203702</v>
      </c>
      <c r="BL138" t="s">
        <v>59</v>
      </c>
    </row>
    <row r="139" spans="1:64" x14ac:dyDescent="0.35">
      <c r="A139">
        <v>5074</v>
      </c>
      <c r="B139">
        <v>99</v>
      </c>
      <c r="D139" t="s">
        <v>63</v>
      </c>
      <c r="E139" s="1">
        <v>37061.395833333336</v>
      </c>
      <c r="F139" s="1" t="s">
        <v>174</v>
      </c>
      <c r="G139" t="s">
        <v>178</v>
      </c>
      <c r="H139" t="s">
        <v>110</v>
      </c>
      <c r="I139">
        <v>0.2</v>
      </c>
      <c r="J139" t="s">
        <v>56</v>
      </c>
      <c r="K139" t="s">
        <v>55</v>
      </c>
      <c r="L139">
        <v>4327283</v>
      </c>
      <c r="M139">
        <v>2208917</v>
      </c>
      <c r="N139" t="s">
        <v>55</v>
      </c>
      <c r="O139">
        <v>1</v>
      </c>
      <c r="P139" t="s">
        <v>93</v>
      </c>
      <c r="Q139" s="1">
        <v>37085.291863425926</v>
      </c>
      <c r="R139">
        <v>758736</v>
      </c>
      <c r="S139">
        <v>1</v>
      </c>
      <c r="T139">
        <v>0.2</v>
      </c>
      <c r="U139">
        <v>0.1</v>
      </c>
      <c r="V139">
        <v>1030</v>
      </c>
      <c r="W139" t="s">
        <v>56</v>
      </c>
      <c r="X139" t="s">
        <v>56</v>
      </c>
      <c r="Y139" t="s">
        <v>109</v>
      </c>
      <c r="Z139" t="s">
        <v>88</v>
      </c>
      <c r="AA139" t="s">
        <v>56</v>
      </c>
      <c r="AB139" t="s">
        <v>95</v>
      </c>
      <c r="AC139" s="2">
        <v>37084</v>
      </c>
      <c r="AD139" t="s">
        <v>56</v>
      </c>
      <c r="AE139" t="s">
        <v>56</v>
      </c>
      <c r="AF139" t="s">
        <v>56</v>
      </c>
      <c r="AG139" t="s">
        <v>56</v>
      </c>
      <c r="AH139" t="s">
        <v>56</v>
      </c>
      <c r="AI139" s="1">
        <v>37085.291863425926</v>
      </c>
      <c r="AJ139" t="s">
        <v>73</v>
      </c>
      <c r="AK139" s="1">
        <v>37214.336724537039</v>
      </c>
      <c r="AL139" t="s">
        <v>73</v>
      </c>
      <c r="AM139" t="s">
        <v>56</v>
      </c>
      <c r="AN139" t="s">
        <v>56</v>
      </c>
      <c r="AO139" t="s">
        <v>56</v>
      </c>
      <c r="AP139" t="s">
        <v>56</v>
      </c>
      <c r="AQ139">
        <v>694</v>
      </c>
      <c r="AR139">
        <v>0.2</v>
      </c>
      <c r="AS139" t="s">
        <v>56</v>
      </c>
      <c r="AT139">
        <v>75</v>
      </c>
      <c r="AU139" t="s">
        <v>96</v>
      </c>
      <c r="AV139" t="s">
        <v>97</v>
      </c>
      <c r="AW139" t="s">
        <v>97</v>
      </c>
      <c r="AX139" t="s">
        <v>56</v>
      </c>
      <c r="AY139" t="s">
        <v>56</v>
      </c>
      <c r="AZ139" t="s">
        <v>56</v>
      </c>
      <c r="BA139">
        <v>162300</v>
      </c>
      <c r="BB139">
        <v>1221</v>
      </c>
      <c r="BC139" t="s">
        <v>93</v>
      </c>
      <c r="BD139">
        <v>4320</v>
      </c>
      <c r="BE139" t="s">
        <v>110</v>
      </c>
      <c r="BF139">
        <v>1030</v>
      </c>
      <c r="BG139">
        <v>0.1</v>
      </c>
      <c r="BH139" t="s">
        <v>74</v>
      </c>
      <c r="BI139" t="s">
        <v>66</v>
      </c>
      <c r="BJ139">
        <v>75</v>
      </c>
      <c r="BK139" s="1">
        <v>45028.166516203702</v>
      </c>
      <c r="BL139" t="s">
        <v>59</v>
      </c>
    </row>
    <row r="140" spans="1:64" x14ac:dyDescent="0.35">
      <c r="A140">
        <v>5073</v>
      </c>
      <c r="B140">
        <v>99</v>
      </c>
      <c r="D140" t="s">
        <v>63</v>
      </c>
      <c r="E140" s="1">
        <v>37061.395833333336</v>
      </c>
      <c r="F140" s="1" t="s">
        <v>174</v>
      </c>
      <c r="G140" t="s">
        <v>178</v>
      </c>
      <c r="H140" t="s">
        <v>108</v>
      </c>
      <c r="I140">
        <v>0.6</v>
      </c>
      <c r="J140" t="s">
        <v>56</v>
      </c>
      <c r="K140" t="s">
        <v>55</v>
      </c>
      <c r="L140">
        <v>4327282</v>
      </c>
      <c r="M140">
        <v>2208917</v>
      </c>
      <c r="N140" t="s">
        <v>55</v>
      </c>
      <c r="O140">
        <v>1</v>
      </c>
      <c r="P140" t="s">
        <v>93</v>
      </c>
      <c r="Q140" s="1">
        <v>37085.291863425926</v>
      </c>
      <c r="R140">
        <v>758736</v>
      </c>
      <c r="S140">
        <v>1</v>
      </c>
      <c r="T140">
        <v>0.6</v>
      </c>
      <c r="U140">
        <v>0.1</v>
      </c>
      <c r="V140">
        <v>1040</v>
      </c>
      <c r="W140" t="s">
        <v>56</v>
      </c>
      <c r="X140" t="s">
        <v>56</v>
      </c>
      <c r="Y140" t="s">
        <v>107</v>
      </c>
      <c r="Z140" t="s">
        <v>87</v>
      </c>
      <c r="AA140" t="s">
        <v>56</v>
      </c>
      <c r="AB140" t="s">
        <v>95</v>
      </c>
      <c r="AC140" s="2">
        <v>37084</v>
      </c>
      <c r="AD140" t="s">
        <v>56</v>
      </c>
      <c r="AE140" t="s">
        <v>56</v>
      </c>
      <c r="AF140" t="s">
        <v>56</v>
      </c>
      <c r="AG140" t="s">
        <v>56</v>
      </c>
      <c r="AH140" t="s">
        <v>56</v>
      </c>
      <c r="AI140" s="1">
        <v>37085.291863425926</v>
      </c>
      <c r="AJ140" t="s">
        <v>73</v>
      </c>
      <c r="AK140" s="1">
        <v>37214.336724537039</v>
      </c>
      <c r="AL140" t="s">
        <v>73</v>
      </c>
      <c r="AM140" t="s">
        <v>56</v>
      </c>
      <c r="AN140" t="s">
        <v>56</v>
      </c>
      <c r="AO140" t="s">
        <v>56</v>
      </c>
      <c r="AP140" t="s">
        <v>56</v>
      </c>
      <c r="AQ140">
        <v>694</v>
      </c>
      <c r="AR140">
        <v>0.6</v>
      </c>
      <c r="AS140" t="s">
        <v>56</v>
      </c>
      <c r="AT140">
        <v>75</v>
      </c>
      <c r="AU140" t="s">
        <v>96</v>
      </c>
      <c r="AV140" t="s">
        <v>97</v>
      </c>
      <c r="AW140" t="s">
        <v>97</v>
      </c>
      <c r="AX140" t="s">
        <v>56</v>
      </c>
      <c r="AY140" t="s">
        <v>56</v>
      </c>
      <c r="AZ140" t="s">
        <v>56</v>
      </c>
      <c r="BA140">
        <v>162300</v>
      </c>
      <c r="BB140">
        <v>1231</v>
      </c>
      <c r="BC140" t="s">
        <v>93</v>
      </c>
      <c r="BD140">
        <v>4320</v>
      </c>
      <c r="BE140" t="s">
        <v>108</v>
      </c>
      <c r="BF140">
        <v>1040</v>
      </c>
      <c r="BG140">
        <v>0.1</v>
      </c>
      <c r="BH140" t="s">
        <v>74</v>
      </c>
      <c r="BI140" t="s">
        <v>67</v>
      </c>
      <c r="BJ140">
        <v>75</v>
      </c>
      <c r="BK140" s="1">
        <v>45028.166516203702</v>
      </c>
      <c r="BL140" t="s">
        <v>59</v>
      </c>
    </row>
    <row r="141" spans="1:64" x14ac:dyDescent="0.35">
      <c r="A141">
        <v>5068</v>
      </c>
      <c r="B141">
        <v>99</v>
      </c>
      <c r="D141" t="s">
        <v>63</v>
      </c>
      <c r="E141" s="1">
        <v>37061.395833333336</v>
      </c>
      <c r="F141" s="1" t="s">
        <v>174</v>
      </c>
      <c r="G141" t="s">
        <v>178</v>
      </c>
      <c r="H141" t="s">
        <v>117</v>
      </c>
      <c r="I141">
        <v>140</v>
      </c>
      <c r="J141" t="s">
        <v>56</v>
      </c>
      <c r="K141" t="s">
        <v>55</v>
      </c>
      <c r="L141">
        <v>4327277</v>
      </c>
      <c r="M141">
        <v>2208917</v>
      </c>
      <c r="N141" t="s">
        <v>55</v>
      </c>
      <c r="O141">
        <v>1</v>
      </c>
      <c r="P141" t="s">
        <v>93</v>
      </c>
      <c r="Q141" s="1">
        <v>37085.291863425926</v>
      </c>
      <c r="R141">
        <v>758736</v>
      </c>
      <c r="S141">
        <v>1</v>
      </c>
      <c r="T141">
        <v>140</v>
      </c>
      <c r="U141">
        <v>1</v>
      </c>
      <c r="V141" t="s">
        <v>116</v>
      </c>
      <c r="W141" t="s">
        <v>56</v>
      </c>
      <c r="X141" t="s">
        <v>56</v>
      </c>
      <c r="Y141" t="s">
        <v>56</v>
      </c>
      <c r="Z141" t="s">
        <v>72</v>
      </c>
      <c r="AA141" t="s">
        <v>56</v>
      </c>
      <c r="AB141" t="s">
        <v>95</v>
      </c>
      <c r="AC141" s="2">
        <v>37084</v>
      </c>
      <c r="AD141" t="s">
        <v>56</v>
      </c>
      <c r="AE141" t="s">
        <v>56</v>
      </c>
      <c r="AF141" t="s">
        <v>56</v>
      </c>
      <c r="AG141" t="s">
        <v>56</v>
      </c>
      <c r="AH141" t="s">
        <v>56</v>
      </c>
      <c r="AI141" s="1">
        <v>37085.291863425926</v>
      </c>
      <c r="AJ141" t="s">
        <v>73</v>
      </c>
      <c r="AK141" s="1">
        <v>40281.345578703702</v>
      </c>
      <c r="AL141" t="s">
        <v>78</v>
      </c>
      <c r="AM141" t="s">
        <v>56</v>
      </c>
      <c r="AN141" t="s">
        <v>56</v>
      </c>
      <c r="AO141" t="s">
        <v>56</v>
      </c>
      <c r="AP141" t="s">
        <v>56</v>
      </c>
      <c r="AQ141">
        <v>694</v>
      </c>
      <c r="AR141">
        <v>140</v>
      </c>
      <c r="AS141" t="s">
        <v>56</v>
      </c>
      <c r="AT141">
        <v>75</v>
      </c>
      <c r="AU141" t="s">
        <v>96</v>
      </c>
      <c r="AV141" t="s">
        <v>97</v>
      </c>
      <c r="AW141" t="s">
        <v>97</v>
      </c>
      <c r="AX141" t="s">
        <v>56</v>
      </c>
      <c r="AY141" t="s">
        <v>56</v>
      </c>
      <c r="AZ141" t="s">
        <v>56</v>
      </c>
      <c r="BA141">
        <v>162300</v>
      </c>
      <c r="BB141">
        <v>4240</v>
      </c>
      <c r="BC141" t="s">
        <v>93</v>
      </c>
      <c r="BD141">
        <v>4320</v>
      </c>
      <c r="BE141" t="s">
        <v>117</v>
      </c>
      <c r="BF141" t="s">
        <v>116</v>
      </c>
      <c r="BG141">
        <v>1</v>
      </c>
      <c r="BH141" t="s">
        <v>58</v>
      </c>
      <c r="BI141" t="s">
        <v>56</v>
      </c>
      <c r="BJ141">
        <v>154</v>
      </c>
      <c r="BK141" s="1">
        <v>45028.166516203702</v>
      </c>
      <c r="BL141" t="s">
        <v>59</v>
      </c>
    </row>
    <row r="142" spans="1:64" x14ac:dyDescent="0.35">
      <c r="A142">
        <v>5071</v>
      </c>
      <c r="B142">
        <v>99</v>
      </c>
      <c r="D142" t="s">
        <v>63</v>
      </c>
      <c r="E142" s="1">
        <v>37061.395833333336</v>
      </c>
      <c r="F142" s="1" t="s">
        <v>174</v>
      </c>
      <c r="G142" t="s">
        <v>178</v>
      </c>
      <c r="H142" t="s">
        <v>106</v>
      </c>
      <c r="I142">
        <v>0.1</v>
      </c>
      <c r="J142" t="s">
        <v>60</v>
      </c>
      <c r="K142" t="s">
        <v>55</v>
      </c>
      <c r="L142">
        <v>4327280</v>
      </c>
      <c r="M142">
        <v>2208917</v>
      </c>
      <c r="N142" t="s">
        <v>55</v>
      </c>
      <c r="O142">
        <v>1</v>
      </c>
      <c r="P142" t="s">
        <v>93</v>
      </c>
      <c r="Q142" s="1">
        <v>37085.291863425926</v>
      </c>
      <c r="R142">
        <v>758736</v>
      </c>
      <c r="S142">
        <v>1</v>
      </c>
      <c r="T142">
        <v>0.1</v>
      </c>
      <c r="U142">
        <v>0.1</v>
      </c>
      <c r="V142">
        <v>1049</v>
      </c>
      <c r="W142" t="s">
        <v>60</v>
      </c>
      <c r="X142" t="s">
        <v>61</v>
      </c>
      <c r="Y142" t="s">
        <v>105</v>
      </c>
      <c r="Z142" t="s">
        <v>86</v>
      </c>
      <c r="AA142" t="s">
        <v>56</v>
      </c>
      <c r="AB142" t="s">
        <v>95</v>
      </c>
      <c r="AC142" s="2">
        <v>37084</v>
      </c>
      <c r="AD142" t="s">
        <v>56</v>
      </c>
      <c r="AE142" t="s">
        <v>56</v>
      </c>
      <c r="AF142" t="s">
        <v>56</v>
      </c>
      <c r="AG142" t="s">
        <v>56</v>
      </c>
      <c r="AH142" t="s">
        <v>56</v>
      </c>
      <c r="AI142" s="1">
        <v>37085.291863425926</v>
      </c>
      <c r="AJ142" t="s">
        <v>73</v>
      </c>
      <c r="AK142" s="1">
        <v>37214.336724537039</v>
      </c>
      <c r="AL142" t="s">
        <v>73</v>
      </c>
      <c r="AM142" t="s">
        <v>56</v>
      </c>
      <c r="AN142" t="s">
        <v>56</v>
      </c>
      <c r="AO142" t="s">
        <v>56</v>
      </c>
      <c r="AP142" t="s">
        <v>56</v>
      </c>
      <c r="AQ142">
        <v>694</v>
      </c>
      <c r="AR142">
        <v>0.1</v>
      </c>
      <c r="AS142" t="s">
        <v>56</v>
      </c>
      <c r="AT142">
        <v>75</v>
      </c>
      <c r="AU142" t="s">
        <v>96</v>
      </c>
      <c r="AV142" t="s">
        <v>97</v>
      </c>
      <c r="AW142" t="s">
        <v>97</v>
      </c>
      <c r="AX142" t="s">
        <v>56</v>
      </c>
      <c r="AY142" t="s">
        <v>56</v>
      </c>
      <c r="AZ142" t="s">
        <v>56</v>
      </c>
      <c r="BA142">
        <v>162300</v>
      </c>
      <c r="BB142">
        <v>1260</v>
      </c>
      <c r="BC142" t="s">
        <v>93</v>
      </c>
      <c r="BD142">
        <v>4320</v>
      </c>
      <c r="BE142" t="s">
        <v>106</v>
      </c>
      <c r="BF142">
        <v>1049</v>
      </c>
      <c r="BG142">
        <v>0.1</v>
      </c>
      <c r="BH142" t="s">
        <v>74</v>
      </c>
      <c r="BI142" t="s">
        <v>64</v>
      </c>
      <c r="BJ142">
        <v>75</v>
      </c>
      <c r="BK142" s="1">
        <v>45028.166516203702</v>
      </c>
      <c r="BL142" t="s">
        <v>59</v>
      </c>
    </row>
    <row r="143" spans="1:64" x14ac:dyDescent="0.35">
      <c r="A143">
        <v>5081</v>
      </c>
      <c r="B143">
        <v>99</v>
      </c>
      <c r="D143" t="s">
        <v>63</v>
      </c>
      <c r="E143" s="1">
        <v>37061.395833333336</v>
      </c>
      <c r="F143" s="1" t="s">
        <v>174</v>
      </c>
      <c r="G143" t="s">
        <v>178</v>
      </c>
      <c r="H143" t="s">
        <v>103</v>
      </c>
      <c r="I143">
        <v>0.3</v>
      </c>
      <c r="J143" t="s">
        <v>56</v>
      </c>
      <c r="K143" t="s">
        <v>55</v>
      </c>
      <c r="L143">
        <v>4327290</v>
      </c>
      <c r="M143">
        <v>2208917</v>
      </c>
      <c r="N143" t="s">
        <v>55</v>
      </c>
      <c r="O143">
        <v>1</v>
      </c>
      <c r="P143" t="s">
        <v>93</v>
      </c>
      <c r="Q143" s="1">
        <v>37085.291863425926</v>
      </c>
      <c r="R143">
        <v>758736</v>
      </c>
      <c r="S143">
        <v>1</v>
      </c>
      <c r="T143">
        <v>0.3</v>
      </c>
      <c r="U143">
        <v>0.1</v>
      </c>
      <c r="V143">
        <v>1065</v>
      </c>
      <c r="W143" t="s">
        <v>56</v>
      </c>
      <c r="X143" t="s">
        <v>56</v>
      </c>
      <c r="Y143" t="s">
        <v>102</v>
      </c>
      <c r="Z143" t="s">
        <v>85</v>
      </c>
      <c r="AA143" t="s">
        <v>56</v>
      </c>
      <c r="AB143" t="s">
        <v>95</v>
      </c>
      <c r="AC143" s="2">
        <v>37084</v>
      </c>
      <c r="AD143" t="s">
        <v>56</v>
      </c>
      <c r="AE143" t="s">
        <v>56</v>
      </c>
      <c r="AF143" t="s">
        <v>56</v>
      </c>
      <c r="AG143" t="s">
        <v>56</v>
      </c>
      <c r="AH143" t="s">
        <v>56</v>
      </c>
      <c r="AI143" s="1">
        <v>37085.291863425926</v>
      </c>
      <c r="AJ143" t="s">
        <v>73</v>
      </c>
      <c r="AK143" s="1">
        <v>37214.336724537039</v>
      </c>
      <c r="AL143" t="s">
        <v>73</v>
      </c>
      <c r="AM143" t="s">
        <v>56</v>
      </c>
      <c r="AN143" t="s">
        <v>56</v>
      </c>
      <c r="AO143" t="s">
        <v>56</v>
      </c>
      <c r="AP143" t="s">
        <v>56</v>
      </c>
      <c r="AQ143">
        <v>694</v>
      </c>
      <c r="AR143">
        <v>0.3</v>
      </c>
      <c r="AS143" t="s">
        <v>56</v>
      </c>
      <c r="AT143">
        <v>75</v>
      </c>
      <c r="AU143" t="s">
        <v>96</v>
      </c>
      <c r="AV143" t="s">
        <v>97</v>
      </c>
      <c r="AW143" t="s">
        <v>97</v>
      </c>
      <c r="AX143" t="s">
        <v>56</v>
      </c>
      <c r="AY143" t="s">
        <v>56</v>
      </c>
      <c r="AZ143" t="s">
        <v>56</v>
      </c>
      <c r="BA143">
        <v>162300</v>
      </c>
      <c r="BB143">
        <v>1288</v>
      </c>
      <c r="BC143" t="s">
        <v>93</v>
      </c>
      <c r="BD143">
        <v>4320</v>
      </c>
      <c r="BE143" t="s">
        <v>103</v>
      </c>
      <c r="BF143">
        <v>1065</v>
      </c>
      <c r="BG143">
        <v>0.1</v>
      </c>
      <c r="BH143" t="s">
        <v>74</v>
      </c>
      <c r="BI143" t="s">
        <v>68</v>
      </c>
      <c r="BJ143">
        <v>75</v>
      </c>
      <c r="BK143" s="1">
        <v>45028.166516203702</v>
      </c>
      <c r="BL143" t="s">
        <v>59</v>
      </c>
    </row>
    <row r="144" spans="1:64" x14ac:dyDescent="0.35">
      <c r="A144">
        <v>5069</v>
      </c>
      <c r="B144">
        <v>99</v>
      </c>
      <c r="D144" t="s">
        <v>63</v>
      </c>
      <c r="E144" s="1">
        <v>37061.395833333336</v>
      </c>
      <c r="F144" s="1" t="s">
        <v>174</v>
      </c>
      <c r="G144" t="s">
        <v>178</v>
      </c>
      <c r="H144" t="s">
        <v>119</v>
      </c>
      <c r="I144">
        <v>0.5</v>
      </c>
      <c r="J144" t="s">
        <v>60</v>
      </c>
      <c r="K144" t="s">
        <v>55</v>
      </c>
      <c r="L144">
        <v>4327278</v>
      </c>
      <c r="M144">
        <v>2208917</v>
      </c>
      <c r="N144" t="s">
        <v>55</v>
      </c>
      <c r="O144">
        <v>1</v>
      </c>
      <c r="P144" t="s">
        <v>93</v>
      </c>
      <c r="Q144" s="1">
        <v>37085.291863425926</v>
      </c>
      <c r="R144">
        <v>758736</v>
      </c>
      <c r="S144">
        <v>1</v>
      </c>
      <c r="T144">
        <v>0.5</v>
      </c>
      <c r="U144">
        <v>0.5</v>
      </c>
      <c r="V144">
        <v>1145</v>
      </c>
      <c r="W144" t="s">
        <v>60</v>
      </c>
      <c r="X144" t="s">
        <v>61</v>
      </c>
      <c r="Y144" t="s">
        <v>118</v>
      </c>
      <c r="Z144" t="s">
        <v>80</v>
      </c>
      <c r="AA144" t="s">
        <v>56</v>
      </c>
      <c r="AB144" t="s">
        <v>95</v>
      </c>
      <c r="AC144" s="2">
        <v>37084</v>
      </c>
      <c r="AD144" t="s">
        <v>56</v>
      </c>
      <c r="AE144" t="s">
        <v>56</v>
      </c>
      <c r="AF144" t="s">
        <v>56</v>
      </c>
      <c r="AG144" t="s">
        <v>56</v>
      </c>
      <c r="AH144" t="s">
        <v>56</v>
      </c>
      <c r="AI144" s="1">
        <v>37085.291863425926</v>
      </c>
      <c r="AJ144" t="s">
        <v>73</v>
      </c>
      <c r="AK144" s="1">
        <v>37214.336724537039</v>
      </c>
      <c r="AL144" t="s">
        <v>73</v>
      </c>
      <c r="AM144" t="s">
        <v>56</v>
      </c>
      <c r="AN144" t="s">
        <v>56</v>
      </c>
      <c r="AO144" t="s">
        <v>56</v>
      </c>
      <c r="AP144" t="s">
        <v>56</v>
      </c>
      <c r="AQ144">
        <v>694</v>
      </c>
      <c r="AR144">
        <v>0.5</v>
      </c>
      <c r="AS144" t="s">
        <v>56</v>
      </c>
      <c r="AT144">
        <v>75</v>
      </c>
      <c r="AU144" t="s">
        <v>96</v>
      </c>
      <c r="AV144" t="s">
        <v>97</v>
      </c>
      <c r="AW144" t="s">
        <v>97</v>
      </c>
      <c r="AX144" t="s">
        <v>56</v>
      </c>
      <c r="AY144" t="s">
        <v>56</v>
      </c>
      <c r="AZ144" t="s">
        <v>56</v>
      </c>
      <c r="BA144">
        <v>162300</v>
      </c>
      <c r="BB144">
        <v>1331</v>
      </c>
      <c r="BC144" t="s">
        <v>93</v>
      </c>
      <c r="BD144">
        <v>4320</v>
      </c>
      <c r="BE144" t="s">
        <v>119</v>
      </c>
      <c r="BF144">
        <v>1145</v>
      </c>
      <c r="BG144">
        <v>0.5</v>
      </c>
      <c r="BH144" t="s">
        <v>74</v>
      </c>
      <c r="BI144" t="s">
        <v>70</v>
      </c>
      <c r="BJ144">
        <v>75</v>
      </c>
      <c r="BK144" s="1">
        <v>45028.166516203702</v>
      </c>
      <c r="BL144" t="s">
        <v>59</v>
      </c>
    </row>
    <row r="145" spans="1:64" x14ac:dyDescent="0.35">
      <c r="A145">
        <v>5079</v>
      </c>
      <c r="B145">
        <v>99</v>
      </c>
      <c r="D145" t="s">
        <v>63</v>
      </c>
      <c r="E145" s="1">
        <v>37061.395833333336</v>
      </c>
      <c r="F145" s="1" t="s">
        <v>174</v>
      </c>
      <c r="G145" t="s">
        <v>178</v>
      </c>
      <c r="H145" t="s">
        <v>100</v>
      </c>
      <c r="I145">
        <v>1</v>
      </c>
      <c r="J145" t="s">
        <v>60</v>
      </c>
      <c r="K145" t="s">
        <v>55</v>
      </c>
      <c r="L145">
        <v>4327288</v>
      </c>
      <c r="M145">
        <v>2208917</v>
      </c>
      <c r="N145" t="s">
        <v>55</v>
      </c>
      <c r="O145">
        <v>1</v>
      </c>
      <c r="P145" t="s">
        <v>93</v>
      </c>
      <c r="Q145" s="1">
        <v>37085.291863425926</v>
      </c>
      <c r="R145">
        <v>758736</v>
      </c>
      <c r="S145">
        <v>1</v>
      </c>
      <c r="T145">
        <v>1</v>
      </c>
      <c r="U145">
        <v>1</v>
      </c>
      <c r="V145">
        <v>1090</v>
      </c>
      <c r="W145" t="s">
        <v>60</v>
      </c>
      <c r="X145" t="s">
        <v>61</v>
      </c>
      <c r="Y145" t="s">
        <v>99</v>
      </c>
      <c r="Z145" t="s">
        <v>83</v>
      </c>
      <c r="AA145" t="s">
        <v>56</v>
      </c>
      <c r="AB145" t="s">
        <v>95</v>
      </c>
      <c r="AC145" s="2">
        <v>37084</v>
      </c>
      <c r="AD145" t="s">
        <v>56</v>
      </c>
      <c r="AE145" t="s">
        <v>56</v>
      </c>
      <c r="AF145" t="s">
        <v>56</v>
      </c>
      <c r="AG145" t="s">
        <v>56</v>
      </c>
      <c r="AH145" t="s">
        <v>56</v>
      </c>
      <c r="AI145" s="1">
        <v>37085.291863425926</v>
      </c>
      <c r="AJ145" t="s">
        <v>73</v>
      </c>
      <c r="AK145" s="1">
        <v>37214.336724537039</v>
      </c>
      <c r="AL145" t="s">
        <v>73</v>
      </c>
      <c r="AM145" t="s">
        <v>56</v>
      </c>
      <c r="AN145" t="s">
        <v>56</v>
      </c>
      <c r="AO145" t="s">
        <v>56</v>
      </c>
      <c r="AP145" t="s">
        <v>56</v>
      </c>
      <c r="AQ145">
        <v>694</v>
      </c>
      <c r="AR145">
        <v>1</v>
      </c>
      <c r="AS145" t="s">
        <v>56</v>
      </c>
      <c r="AT145">
        <v>75</v>
      </c>
      <c r="AU145" t="s">
        <v>96</v>
      </c>
      <c r="AV145" t="s">
        <v>97</v>
      </c>
      <c r="AW145" t="s">
        <v>97</v>
      </c>
      <c r="AX145" t="s">
        <v>56</v>
      </c>
      <c r="AY145" t="s">
        <v>56</v>
      </c>
      <c r="AZ145" t="s">
        <v>56</v>
      </c>
      <c r="BA145">
        <v>162300</v>
      </c>
      <c r="BB145">
        <v>1305</v>
      </c>
      <c r="BC145" t="s">
        <v>93</v>
      </c>
      <c r="BD145">
        <v>4320</v>
      </c>
      <c r="BE145" t="s">
        <v>100</v>
      </c>
      <c r="BF145">
        <v>1090</v>
      </c>
      <c r="BG145">
        <v>1</v>
      </c>
      <c r="BH145" t="s">
        <v>74</v>
      </c>
      <c r="BI145" t="s">
        <v>69</v>
      </c>
      <c r="BJ145">
        <v>75</v>
      </c>
      <c r="BK145" s="1">
        <v>45028.166516203702</v>
      </c>
      <c r="BL145" t="s">
        <v>59</v>
      </c>
    </row>
    <row r="146" spans="1:64" x14ac:dyDescent="0.35">
      <c r="A146">
        <v>29671</v>
      </c>
      <c r="B146">
        <v>99</v>
      </c>
      <c r="D146" t="s">
        <v>122</v>
      </c>
      <c r="E146" s="1">
        <v>43223.53125</v>
      </c>
      <c r="F146" s="1" t="s">
        <v>172</v>
      </c>
      <c r="G146" t="s">
        <v>179</v>
      </c>
      <c r="H146" t="s">
        <v>98</v>
      </c>
      <c r="I146">
        <v>0.37</v>
      </c>
      <c r="J146" t="s">
        <v>140</v>
      </c>
      <c r="K146" t="s">
        <v>55</v>
      </c>
      <c r="L146">
        <v>16770036</v>
      </c>
      <c r="M146">
        <v>2863654</v>
      </c>
      <c r="N146" t="s">
        <v>55</v>
      </c>
      <c r="O146">
        <v>1</v>
      </c>
      <c r="P146" t="s">
        <v>135</v>
      </c>
      <c r="Q146" s="1">
        <v>43291</v>
      </c>
      <c r="R146" t="s">
        <v>161</v>
      </c>
      <c r="S146">
        <v>1</v>
      </c>
      <c r="T146">
        <v>0.37</v>
      </c>
      <c r="U146">
        <v>0.1</v>
      </c>
      <c r="V146">
        <v>1000</v>
      </c>
      <c r="W146" t="s">
        <v>140</v>
      </c>
      <c r="X146" t="s">
        <v>141</v>
      </c>
      <c r="Y146" t="s">
        <v>56</v>
      </c>
      <c r="Z146" t="s">
        <v>98</v>
      </c>
      <c r="AA146" t="s">
        <v>56</v>
      </c>
      <c r="AB146" t="s">
        <v>162</v>
      </c>
      <c r="AC146" s="2">
        <v>43290</v>
      </c>
      <c r="AD146" t="s">
        <v>56</v>
      </c>
      <c r="AE146" t="s">
        <v>56</v>
      </c>
      <c r="AF146" t="s">
        <v>56</v>
      </c>
      <c r="AG146" t="s">
        <v>56</v>
      </c>
      <c r="AH146" t="s">
        <v>56</v>
      </c>
      <c r="AI146" s="1">
        <v>43291.084641203706</v>
      </c>
      <c r="AJ146" t="s">
        <v>158</v>
      </c>
      <c r="AK146" s="1">
        <v>43334.372037037036</v>
      </c>
      <c r="AL146" t="s">
        <v>78</v>
      </c>
      <c r="AM146" t="s">
        <v>56</v>
      </c>
      <c r="AN146" s="1">
        <v>43334.372037037036</v>
      </c>
      <c r="AO146" t="s">
        <v>56</v>
      </c>
      <c r="AP146" t="s">
        <v>56</v>
      </c>
      <c r="AQ146" t="s">
        <v>56</v>
      </c>
      <c r="AR146">
        <v>0.37</v>
      </c>
      <c r="AS146" s="1">
        <v>43230</v>
      </c>
      <c r="AT146">
        <v>75</v>
      </c>
      <c r="AU146" t="s">
        <v>96</v>
      </c>
      <c r="AV146" t="s">
        <v>97</v>
      </c>
      <c r="AW146" t="s">
        <v>97</v>
      </c>
      <c r="AX146">
        <v>1</v>
      </c>
      <c r="AY146" t="s">
        <v>140</v>
      </c>
      <c r="AZ146" t="s">
        <v>141</v>
      </c>
      <c r="BA146">
        <v>1343043</v>
      </c>
      <c r="BB146">
        <v>3928</v>
      </c>
      <c r="BC146" t="s">
        <v>135</v>
      </c>
      <c r="BD146">
        <v>4320</v>
      </c>
      <c r="BE146" t="s">
        <v>98</v>
      </c>
      <c r="BF146">
        <v>1000</v>
      </c>
      <c r="BG146">
        <v>0.2</v>
      </c>
      <c r="BH146" t="s">
        <v>74</v>
      </c>
      <c r="BI146" t="s">
        <v>56</v>
      </c>
      <c r="BJ146">
        <v>75</v>
      </c>
      <c r="BK146" s="1">
        <v>45028.166516203702</v>
      </c>
      <c r="BL146" t="s">
        <v>59</v>
      </c>
    </row>
    <row r="147" spans="1:64" x14ac:dyDescent="0.35">
      <c r="A147">
        <v>29673</v>
      </c>
      <c r="B147">
        <v>99</v>
      </c>
      <c r="D147" t="s">
        <v>122</v>
      </c>
      <c r="E147" s="1">
        <v>43223.53125</v>
      </c>
      <c r="F147" s="1" t="s">
        <v>172</v>
      </c>
      <c r="G147" t="s">
        <v>179</v>
      </c>
      <c r="H147" t="s">
        <v>112</v>
      </c>
      <c r="I147">
        <v>0.04</v>
      </c>
      <c r="J147" t="s">
        <v>60</v>
      </c>
      <c r="K147" t="s">
        <v>55</v>
      </c>
      <c r="L147">
        <v>16770038</v>
      </c>
      <c r="M147">
        <v>2863654</v>
      </c>
      <c r="N147" t="s">
        <v>55</v>
      </c>
      <c r="O147">
        <v>1</v>
      </c>
      <c r="P147" t="s">
        <v>135</v>
      </c>
      <c r="Q147" s="1">
        <v>43291</v>
      </c>
      <c r="R147" t="s">
        <v>161</v>
      </c>
      <c r="S147">
        <v>1</v>
      </c>
      <c r="T147">
        <v>0.04</v>
      </c>
      <c r="U147">
        <v>0.04</v>
      </c>
      <c r="V147">
        <v>1025</v>
      </c>
      <c r="W147" t="s">
        <v>60</v>
      </c>
      <c r="X147" t="s">
        <v>61</v>
      </c>
      <c r="Y147" t="s">
        <v>56</v>
      </c>
      <c r="Z147" t="s">
        <v>112</v>
      </c>
      <c r="AA147" t="s">
        <v>56</v>
      </c>
      <c r="AB147" t="s">
        <v>162</v>
      </c>
      <c r="AC147" s="2">
        <v>43290</v>
      </c>
      <c r="AD147" t="s">
        <v>56</v>
      </c>
      <c r="AE147" t="s">
        <v>56</v>
      </c>
      <c r="AF147" t="s">
        <v>56</v>
      </c>
      <c r="AG147" t="s">
        <v>56</v>
      </c>
      <c r="AH147" t="s">
        <v>56</v>
      </c>
      <c r="AI147" s="1">
        <v>43291.084641203706</v>
      </c>
      <c r="AJ147" t="s">
        <v>158</v>
      </c>
      <c r="AK147" s="1">
        <v>43334.374988425923</v>
      </c>
      <c r="AL147" t="s">
        <v>78</v>
      </c>
      <c r="AM147" t="s">
        <v>56</v>
      </c>
      <c r="AN147" s="1">
        <v>43334.374988425923</v>
      </c>
      <c r="AO147" t="s">
        <v>56</v>
      </c>
      <c r="AP147" t="s">
        <v>56</v>
      </c>
      <c r="AQ147" t="s">
        <v>56</v>
      </c>
      <c r="AR147">
        <v>0.01</v>
      </c>
      <c r="AS147" s="1">
        <v>43230</v>
      </c>
      <c r="AT147">
        <v>75</v>
      </c>
      <c r="AU147" t="s">
        <v>96</v>
      </c>
      <c r="AV147" t="s">
        <v>97</v>
      </c>
      <c r="AW147" t="s">
        <v>97</v>
      </c>
      <c r="AX147">
        <v>1</v>
      </c>
      <c r="AY147" t="s">
        <v>146</v>
      </c>
      <c r="AZ147" t="s">
        <v>147</v>
      </c>
      <c r="BA147">
        <v>1343043</v>
      </c>
      <c r="BB147">
        <v>3931</v>
      </c>
      <c r="BC147" t="s">
        <v>135</v>
      </c>
      <c r="BD147">
        <v>4320</v>
      </c>
      <c r="BE147" t="s">
        <v>112</v>
      </c>
      <c r="BF147">
        <v>1025</v>
      </c>
      <c r="BG147">
        <v>0.1</v>
      </c>
      <c r="BH147" t="s">
        <v>74</v>
      </c>
      <c r="BI147" t="s">
        <v>56</v>
      </c>
      <c r="BJ147">
        <v>75</v>
      </c>
      <c r="BK147" s="1">
        <v>45028.166516203702</v>
      </c>
      <c r="BL147" t="s">
        <v>59</v>
      </c>
    </row>
    <row r="148" spans="1:64" x14ac:dyDescent="0.35">
      <c r="A148">
        <v>29674</v>
      </c>
      <c r="B148">
        <v>99</v>
      </c>
      <c r="D148" t="s">
        <v>122</v>
      </c>
      <c r="E148" s="1">
        <v>43223.53125</v>
      </c>
      <c r="F148" s="1" t="s">
        <v>172</v>
      </c>
      <c r="G148" t="s">
        <v>179</v>
      </c>
      <c r="H148" t="s">
        <v>110</v>
      </c>
      <c r="I148">
        <v>0.5</v>
      </c>
      <c r="J148" t="s">
        <v>140</v>
      </c>
      <c r="K148" t="s">
        <v>55</v>
      </c>
      <c r="L148">
        <v>16770039</v>
      </c>
      <c r="M148">
        <v>2863654</v>
      </c>
      <c r="N148" t="s">
        <v>55</v>
      </c>
      <c r="O148">
        <v>1</v>
      </c>
      <c r="P148" t="s">
        <v>135</v>
      </c>
      <c r="Q148" s="1">
        <v>43291</v>
      </c>
      <c r="R148" t="s">
        <v>161</v>
      </c>
      <c r="S148">
        <v>1</v>
      </c>
      <c r="T148">
        <v>0.5</v>
      </c>
      <c r="U148">
        <v>0.2</v>
      </c>
      <c r="V148">
        <v>1030</v>
      </c>
      <c r="W148" t="s">
        <v>140</v>
      </c>
      <c r="X148" t="s">
        <v>141</v>
      </c>
      <c r="Y148" t="s">
        <v>56</v>
      </c>
      <c r="Z148" t="s">
        <v>110</v>
      </c>
      <c r="AA148" t="s">
        <v>56</v>
      </c>
      <c r="AB148" t="s">
        <v>162</v>
      </c>
      <c r="AC148" s="2">
        <v>43290</v>
      </c>
      <c r="AD148" t="s">
        <v>56</v>
      </c>
      <c r="AE148" t="s">
        <v>56</v>
      </c>
      <c r="AF148" t="s">
        <v>56</v>
      </c>
      <c r="AG148" t="s">
        <v>56</v>
      </c>
      <c r="AH148" t="s">
        <v>56</v>
      </c>
      <c r="AI148" s="1">
        <v>43291.084641203706</v>
      </c>
      <c r="AJ148" t="s">
        <v>158</v>
      </c>
      <c r="AK148" s="1">
        <v>43334.378703703704</v>
      </c>
      <c r="AL148" t="s">
        <v>78</v>
      </c>
      <c r="AM148" t="s">
        <v>56</v>
      </c>
      <c r="AN148" s="1">
        <v>43334.378703703704</v>
      </c>
      <c r="AO148" t="s">
        <v>56</v>
      </c>
      <c r="AP148" t="s">
        <v>56</v>
      </c>
      <c r="AQ148" t="s">
        <v>56</v>
      </c>
      <c r="AR148">
        <v>0.5</v>
      </c>
      <c r="AS148" s="1">
        <v>43230</v>
      </c>
      <c r="AT148">
        <v>75</v>
      </c>
      <c r="AU148" t="s">
        <v>96</v>
      </c>
      <c r="AV148" t="s">
        <v>97</v>
      </c>
      <c r="AW148" t="s">
        <v>97</v>
      </c>
      <c r="AX148">
        <v>1</v>
      </c>
      <c r="AY148" t="s">
        <v>140</v>
      </c>
      <c r="AZ148" t="s">
        <v>141</v>
      </c>
      <c r="BA148">
        <v>1343043</v>
      </c>
      <c r="BB148">
        <v>3932</v>
      </c>
      <c r="BC148" t="s">
        <v>135</v>
      </c>
      <c r="BD148">
        <v>4320</v>
      </c>
      <c r="BE148" t="s">
        <v>110</v>
      </c>
      <c r="BF148">
        <v>1030</v>
      </c>
      <c r="BG148">
        <v>0.3</v>
      </c>
      <c r="BH148" t="s">
        <v>74</v>
      </c>
      <c r="BI148" t="s">
        <v>56</v>
      </c>
      <c r="BJ148">
        <v>75</v>
      </c>
      <c r="BK148" s="1">
        <v>45028.166516203702</v>
      </c>
      <c r="BL148" t="s">
        <v>59</v>
      </c>
    </row>
    <row r="149" spans="1:64" x14ac:dyDescent="0.35">
      <c r="A149">
        <v>29675</v>
      </c>
      <c r="B149">
        <v>99</v>
      </c>
      <c r="D149" t="s">
        <v>122</v>
      </c>
      <c r="E149" s="1">
        <v>43223.53125</v>
      </c>
      <c r="F149" s="1" t="s">
        <v>172</v>
      </c>
      <c r="G149" t="s">
        <v>179</v>
      </c>
      <c r="H149" t="s">
        <v>108</v>
      </c>
      <c r="I149">
        <v>0.5</v>
      </c>
      <c r="J149" t="s">
        <v>140</v>
      </c>
      <c r="K149" t="s">
        <v>55</v>
      </c>
      <c r="L149">
        <v>16770040</v>
      </c>
      <c r="M149">
        <v>2863654</v>
      </c>
      <c r="N149" t="s">
        <v>55</v>
      </c>
      <c r="O149">
        <v>1</v>
      </c>
      <c r="P149" t="s">
        <v>135</v>
      </c>
      <c r="Q149" s="1">
        <v>43291</v>
      </c>
      <c r="R149" t="s">
        <v>161</v>
      </c>
      <c r="S149">
        <v>1</v>
      </c>
      <c r="T149">
        <v>0.5</v>
      </c>
      <c r="U149">
        <v>0.1</v>
      </c>
      <c r="V149">
        <v>1040</v>
      </c>
      <c r="W149" t="s">
        <v>140</v>
      </c>
      <c r="X149" t="s">
        <v>141</v>
      </c>
      <c r="Y149" t="s">
        <v>56</v>
      </c>
      <c r="Z149" t="s">
        <v>108</v>
      </c>
      <c r="AA149" t="s">
        <v>56</v>
      </c>
      <c r="AB149" t="s">
        <v>162</v>
      </c>
      <c r="AC149" s="2">
        <v>43290</v>
      </c>
      <c r="AD149" t="s">
        <v>56</v>
      </c>
      <c r="AE149" t="s">
        <v>56</v>
      </c>
      <c r="AF149" t="s">
        <v>56</v>
      </c>
      <c r="AG149" t="s">
        <v>56</v>
      </c>
      <c r="AH149" t="s">
        <v>56</v>
      </c>
      <c r="AI149" s="1">
        <v>43291.084641203706</v>
      </c>
      <c r="AJ149" t="s">
        <v>158</v>
      </c>
      <c r="AK149" s="1">
        <v>43334.379212962966</v>
      </c>
      <c r="AL149" t="s">
        <v>78</v>
      </c>
      <c r="AM149" t="s">
        <v>56</v>
      </c>
      <c r="AN149" s="1">
        <v>43334.379212962966</v>
      </c>
      <c r="AO149" t="s">
        <v>56</v>
      </c>
      <c r="AP149" t="s">
        <v>56</v>
      </c>
      <c r="AQ149" t="s">
        <v>56</v>
      </c>
      <c r="AR149">
        <v>0.5</v>
      </c>
      <c r="AS149" s="1">
        <v>43230</v>
      </c>
      <c r="AT149">
        <v>75</v>
      </c>
      <c r="AU149" t="s">
        <v>96</v>
      </c>
      <c r="AV149" t="s">
        <v>97</v>
      </c>
      <c r="AW149" t="s">
        <v>97</v>
      </c>
      <c r="AX149">
        <v>1</v>
      </c>
      <c r="AY149" t="s">
        <v>140</v>
      </c>
      <c r="AZ149" t="s">
        <v>141</v>
      </c>
      <c r="BA149">
        <v>1343043</v>
      </c>
      <c r="BB149">
        <v>3933</v>
      </c>
      <c r="BC149" t="s">
        <v>135</v>
      </c>
      <c r="BD149">
        <v>4320</v>
      </c>
      <c r="BE149" t="s">
        <v>108</v>
      </c>
      <c r="BF149">
        <v>1040</v>
      </c>
      <c r="BG149">
        <v>0.2</v>
      </c>
      <c r="BH149" t="s">
        <v>74</v>
      </c>
      <c r="BI149" t="s">
        <v>56</v>
      </c>
      <c r="BJ149">
        <v>75</v>
      </c>
      <c r="BK149" s="1">
        <v>45028.166516203702</v>
      </c>
      <c r="BL149" t="s">
        <v>59</v>
      </c>
    </row>
    <row r="150" spans="1:64" x14ac:dyDescent="0.35">
      <c r="A150">
        <v>29598</v>
      </c>
      <c r="B150">
        <v>99</v>
      </c>
      <c r="D150" t="s">
        <v>122</v>
      </c>
      <c r="E150" s="1">
        <v>43223.53125</v>
      </c>
      <c r="F150" s="1" t="s">
        <v>172</v>
      </c>
      <c r="G150" t="s">
        <v>179</v>
      </c>
      <c r="H150" t="s">
        <v>117</v>
      </c>
      <c r="I150">
        <v>234.99</v>
      </c>
      <c r="J150" t="s">
        <v>56</v>
      </c>
      <c r="K150" t="s">
        <v>55</v>
      </c>
      <c r="L150">
        <v>16769917</v>
      </c>
      <c r="M150">
        <v>2863654</v>
      </c>
      <c r="N150" t="s">
        <v>55</v>
      </c>
      <c r="O150">
        <v>1</v>
      </c>
      <c r="P150" t="s">
        <v>135</v>
      </c>
      <c r="Q150" s="1">
        <v>43291</v>
      </c>
      <c r="R150" t="s">
        <v>161</v>
      </c>
      <c r="S150">
        <v>1</v>
      </c>
      <c r="T150">
        <v>234.99</v>
      </c>
      <c r="U150">
        <v>0.5</v>
      </c>
      <c r="V150" t="s">
        <v>116</v>
      </c>
      <c r="W150" t="s">
        <v>56</v>
      </c>
      <c r="X150" t="s">
        <v>56</v>
      </c>
      <c r="Y150" t="s">
        <v>56</v>
      </c>
      <c r="Z150" t="s">
        <v>117</v>
      </c>
      <c r="AA150" t="s">
        <v>56</v>
      </c>
      <c r="AB150" t="s">
        <v>162</v>
      </c>
      <c r="AC150" s="2">
        <v>43290</v>
      </c>
      <c r="AD150" t="s">
        <v>56</v>
      </c>
      <c r="AE150" t="s">
        <v>56</v>
      </c>
      <c r="AF150" t="s">
        <v>56</v>
      </c>
      <c r="AG150" t="s">
        <v>56</v>
      </c>
      <c r="AH150" t="s">
        <v>56</v>
      </c>
      <c r="AI150" s="1">
        <v>43291.084629629629</v>
      </c>
      <c r="AJ150" t="s">
        <v>158</v>
      </c>
      <c r="AK150" s="1">
        <v>43334.364907407406</v>
      </c>
      <c r="AL150" t="s">
        <v>78</v>
      </c>
      <c r="AM150" t="s">
        <v>56</v>
      </c>
      <c r="AN150" s="1">
        <v>43334.364907407406</v>
      </c>
      <c r="AO150" t="s">
        <v>56</v>
      </c>
      <c r="AP150" t="s">
        <v>56</v>
      </c>
      <c r="AQ150" t="s">
        <v>56</v>
      </c>
      <c r="AR150">
        <v>234.99</v>
      </c>
      <c r="AS150" s="1">
        <v>43235</v>
      </c>
      <c r="AT150">
        <v>154</v>
      </c>
      <c r="AU150" t="s">
        <v>148</v>
      </c>
      <c r="AV150" t="s">
        <v>149</v>
      </c>
      <c r="AW150" t="s">
        <v>150</v>
      </c>
      <c r="AX150">
        <v>1</v>
      </c>
      <c r="AY150" t="s">
        <v>56</v>
      </c>
      <c r="AZ150" t="s">
        <v>56</v>
      </c>
      <c r="BA150">
        <v>1343043</v>
      </c>
      <c r="BB150">
        <v>4239</v>
      </c>
      <c r="BC150" t="s">
        <v>135</v>
      </c>
      <c r="BD150">
        <v>4320</v>
      </c>
      <c r="BE150" t="s">
        <v>117</v>
      </c>
      <c r="BF150" t="s">
        <v>116</v>
      </c>
      <c r="BG150">
        <v>1</v>
      </c>
      <c r="BH150" t="s">
        <v>58</v>
      </c>
      <c r="BI150" t="s">
        <v>56</v>
      </c>
      <c r="BJ150">
        <v>154</v>
      </c>
      <c r="BK150" s="1">
        <v>45028.166516203702</v>
      </c>
      <c r="BL150" t="s">
        <v>59</v>
      </c>
    </row>
    <row r="151" spans="1:64" x14ac:dyDescent="0.35">
      <c r="A151">
        <v>29676</v>
      </c>
      <c r="B151">
        <v>99</v>
      </c>
      <c r="D151" t="s">
        <v>122</v>
      </c>
      <c r="E151" s="1">
        <v>43223.53125</v>
      </c>
      <c r="F151" s="1" t="s">
        <v>172</v>
      </c>
      <c r="G151" t="s">
        <v>179</v>
      </c>
      <c r="H151" t="s">
        <v>106</v>
      </c>
      <c r="I151">
        <v>0.03</v>
      </c>
      <c r="J151" t="s">
        <v>60</v>
      </c>
      <c r="K151" t="s">
        <v>55</v>
      </c>
      <c r="L151">
        <v>16770041</v>
      </c>
      <c r="M151">
        <v>2863654</v>
      </c>
      <c r="N151" t="s">
        <v>55</v>
      </c>
      <c r="O151">
        <v>1</v>
      </c>
      <c r="P151" t="s">
        <v>135</v>
      </c>
      <c r="Q151" s="1">
        <v>43291</v>
      </c>
      <c r="R151" t="s">
        <v>161</v>
      </c>
      <c r="S151">
        <v>1</v>
      </c>
      <c r="T151">
        <v>0.03</v>
      </c>
      <c r="U151">
        <v>0.03</v>
      </c>
      <c r="V151">
        <v>1049</v>
      </c>
      <c r="W151" t="s">
        <v>60</v>
      </c>
      <c r="X151" t="s">
        <v>61</v>
      </c>
      <c r="Y151" t="s">
        <v>56</v>
      </c>
      <c r="Z151" t="s">
        <v>106</v>
      </c>
      <c r="AA151" t="s">
        <v>56</v>
      </c>
      <c r="AB151" t="s">
        <v>162</v>
      </c>
      <c r="AC151" s="2">
        <v>43290</v>
      </c>
      <c r="AD151" t="s">
        <v>56</v>
      </c>
      <c r="AE151" t="s">
        <v>56</v>
      </c>
      <c r="AF151" t="s">
        <v>56</v>
      </c>
      <c r="AG151" t="s">
        <v>56</v>
      </c>
      <c r="AH151" t="s">
        <v>56</v>
      </c>
      <c r="AI151" s="1">
        <v>43291.084641203706</v>
      </c>
      <c r="AJ151" t="s">
        <v>158</v>
      </c>
      <c r="AK151" s="1">
        <v>43334.379652777781</v>
      </c>
      <c r="AL151" t="s">
        <v>78</v>
      </c>
      <c r="AM151" t="s">
        <v>56</v>
      </c>
      <c r="AN151" s="1">
        <v>43334.379652777781</v>
      </c>
      <c r="AO151" t="s">
        <v>56</v>
      </c>
      <c r="AP151" t="s">
        <v>56</v>
      </c>
      <c r="AQ151" t="s">
        <v>56</v>
      </c>
      <c r="AR151">
        <v>0.02</v>
      </c>
      <c r="AS151" s="1">
        <v>43230</v>
      </c>
      <c r="AT151">
        <v>75</v>
      </c>
      <c r="AU151" t="s">
        <v>96</v>
      </c>
      <c r="AV151" t="s">
        <v>97</v>
      </c>
      <c r="AW151" t="s">
        <v>97</v>
      </c>
      <c r="AX151">
        <v>1</v>
      </c>
      <c r="AY151" t="s">
        <v>146</v>
      </c>
      <c r="AZ151" t="s">
        <v>147</v>
      </c>
      <c r="BA151">
        <v>1343043</v>
      </c>
      <c r="BB151">
        <v>3935</v>
      </c>
      <c r="BC151" t="s">
        <v>135</v>
      </c>
      <c r="BD151">
        <v>4320</v>
      </c>
      <c r="BE151" t="s">
        <v>106</v>
      </c>
      <c r="BF151">
        <v>1049</v>
      </c>
      <c r="BG151">
        <v>0.1</v>
      </c>
      <c r="BH151" t="s">
        <v>74</v>
      </c>
      <c r="BI151" t="s">
        <v>56</v>
      </c>
      <c r="BJ151">
        <v>75</v>
      </c>
      <c r="BK151" s="1">
        <v>45028.166516203702</v>
      </c>
      <c r="BL151" t="s">
        <v>59</v>
      </c>
    </row>
    <row r="152" spans="1:64" x14ac:dyDescent="0.35">
      <c r="A152">
        <v>29678</v>
      </c>
      <c r="B152">
        <v>99</v>
      </c>
      <c r="D152" t="s">
        <v>122</v>
      </c>
      <c r="E152" s="1">
        <v>43223.53125</v>
      </c>
      <c r="F152" s="1" t="s">
        <v>172</v>
      </c>
      <c r="G152" t="s">
        <v>179</v>
      </c>
      <c r="H152" t="s">
        <v>103</v>
      </c>
      <c r="I152">
        <v>0.26</v>
      </c>
      <c r="J152" t="s">
        <v>140</v>
      </c>
      <c r="K152" t="s">
        <v>55</v>
      </c>
      <c r="L152">
        <v>16770043</v>
      </c>
      <c r="M152">
        <v>2863654</v>
      </c>
      <c r="N152" t="s">
        <v>55</v>
      </c>
      <c r="O152">
        <v>1</v>
      </c>
      <c r="P152" t="s">
        <v>135</v>
      </c>
      <c r="Q152" s="1">
        <v>43291</v>
      </c>
      <c r="R152" t="s">
        <v>161</v>
      </c>
      <c r="S152">
        <v>1</v>
      </c>
      <c r="T152">
        <v>0.26</v>
      </c>
      <c r="U152">
        <v>0.1</v>
      </c>
      <c r="V152">
        <v>1065</v>
      </c>
      <c r="W152" t="s">
        <v>140</v>
      </c>
      <c r="X152" t="s">
        <v>141</v>
      </c>
      <c r="Y152" t="s">
        <v>56</v>
      </c>
      <c r="Z152" t="s">
        <v>103</v>
      </c>
      <c r="AA152" t="s">
        <v>56</v>
      </c>
      <c r="AB152" t="s">
        <v>162</v>
      </c>
      <c r="AC152" s="2">
        <v>43290</v>
      </c>
      <c r="AD152" t="s">
        <v>56</v>
      </c>
      <c r="AE152" t="s">
        <v>56</v>
      </c>
      <c r="AF152" t="s">
        <v>56</v>
      </c>
      <c r="AG152" t="s">
        <v>56</v>
      </c>
      <c r="AH152" t="s">
        <v>56</v>
      </c>
      <c r="AI152" s="1">
        <v>43291.084641203706</v>
      </c>
      <c r="AJ152" t="s">
        <v>158</v>
      </c>
      <c r="AK152" s="1">
        <v>43334.380752314813</v>
      </c>
      <c r="AL152" t="s">
        <v>78</v>
      </c>
      <c r="AM152" t="s">
        <v>56</v>
      </c>
      <c r="AN152" s="1">
        <v>43334.380752314813</v>
      </c>
      <c r="AO152" t="s">
        <v>56</v>
      </c>
      <c r="AP152" t="s">
        <v>56</v>
      </c>
      <c r="AQ152" t="s">
        <v>56</v>
      </c>
      <c r="AR152">
        <v>0.26</v>
      </c>
      <c r="AS152" s="1">
        <v>43230</v>
      </c>
      <c r="AT152">
        <v>75</v>
      </c>
      <c r="AU152" t="s">
        <v>96</v>
      </c>
      <c r="AV152" t="s">
        <v>97</v>
      </c>
      <c r="AW152" t="s">
        <v>97</v>
      </c>
      <c r="AX152">
        <v>1</v>
      </c>
      <c r="AY152" t="s">
        <v>140</v>
      </c>
      <c r="AZ152" t="s">
        <v>141</v>
      </c>
      <c r="BA152">
        <v>1343043</v>
      </c>
      <c r="BB152">
        <v>3938</v>
      </c>
      <c r="BC152" t="s">
        <v>135</v>
      </c>
      <c r="BD152">
        <v>4320</v>
      </c>
      <c r="BE152" t="s">
        <v>103</v>
      </c>
      <c r="BF152">
        <v>1065</v>
      </c>
      <c r="BG152">
        <v>0.2</v>
      </c>
      <c r="BH152" t="s">
        <v>74</v>
      </c>
      <c r="BI152" t="s">
        <v>56</v>
      </c>
      <c r="BJ152">
        <v>75</v>
      </c>
      <c r="BK152" s="1">
        <v>45028.166516203702</v>
      </c>
      <c r="BL152" t="s">
        <v>59</v>
      </c>
    </row>
    <row r="153" spans="1:64" x14ac:dyDescent="0.35">
      <c r="A153">
        <v>29679</v>
      </c>
      <c r="B153">
        <v>99</v>
      </c>
      <c r="D153" t="s">
        <v>122</v>
      </c>
      <c r="E153" s="1">
        <v>43223.53125</v>
      </c>
      <c r="F153" s="1" t="s">
        <v>172</v>
      </c>
      <c r="G153" t="s">
        <v>179</v>
      </c>
      <c r="H153" t="s">
        <v>119</v>
      </c>
      <c r="I153">
        <v>0.3</v>
      </c>
      <c r="J153" t="s">
        <v>60</v>
      </c>
      <c r="K153" t="s">
        <v>55</v>
      </c>
      <c r="L153">
        <v>16770044</v>
      </c>
      <c r="M153">
        <v>2863654</v>
      </c>
      <c r="N153" t="s">
        <v>55</v>
      </c>
      <c r="O153">
        <v>1</v>
      </c>
      <c r="P153" t="s">
        <v>135</v>
      </c>
      <c r="Q153" s="1">
        <v>43291</v>
      </c>
      <c r="R153" t="s">
        <v>161</v>
      </c>
      <c r="S153">
        <v>1</v>
      </c>
      <c r="T153">
        <v>0.3</v>
      </c>
      <c r="U153">
        <v>0.3</v>
      </c>
      <c r="V153">
        <v>1145</v>
      </c>
      <c r="W153" t="s">
        <v>60</v>
      </c>
      <c r="X153" t="s">
        <v>61</v>
      </c>
      <c r="Y153" t="s">
        <v>56</v>
      </c>
      <c r="Z153" t="s">
        <v>119</v>
      </c>
      <c r="AA153" t="s">
        <v>56</v>
      </c>
      <c r="AB153" t="s">
        <v>162</v>
      </c>
      <c r="AC153" s="2">
        <v>43290</v>
      </c>
      <c r="AD153" t="s">
        <v>56</v>
      </c>
      <c r="AE153" t="s">
        <v>56</v>
      </c>
      <c r="AF153" t="s">
        <v>56</v>
      </c>
      <c r="AG153" t="s">
        <v>56</v>
      </c>
      <c r="AH153" t="s">
        <v>56</v>
      </c>
      <c r="AI153" s="1">
        <v>43291.084641203706</v>
      </c>
      <c r="AJ153" t="s">
        <v>158</v>
      </c>
      <c r="AK153" s="1">
        <v>43334.381215277775</v>
      </c>
      <c r="AL153" t="s">
        <v>78</v>
      </c>
      <c r="AM153" t="s">
        <v>56</v>
      </c>
      <c r="AN153" s="1">
        <v>43334.381215277775</v>
      </c>
      <c r="AO153" t="s">
        <v>56</v>
      </c>
      <c r="AP153" t="s">
        <v>56</v>
      </c>
      <c r="AQ153" t="s">
        <v>56</v>
      </c>
      <c r="AR153">
        <v>0.26</v>
      </c>
      <c r="AS153" s="1">
        <v>43230</v>
      </c>
      <c r="AT153">
        <v>75</v>
      </c>
      <c r="AU153" t="s">
        <v>96</v>
      </c>
      <c r="AV153" t="s">
        <v>97</v>
      </c>
      <c r="AW153" t="s">
        <v>97</v>
      </c>
      <c r="AX153">
        <v>1</v>
      </c>
      <c r="AY153" t="s">
        <v>146</v>
      </c>
      <c r="AZ153" t="s">
        <v>147</v>
      </c>
      <c r="BA153">
        <v>1343043</v>
      </c>
      <c r="BB153">
        <v>4237</v>
      </c>
      <c r="BC153" t="s">
        <v>135</v>
      </c>
      <c r="BD153">
        <v>4320</v>
      </c>
      <c r="BE153" t="s">
        <v>119</v>
      </c>
      <c r="BF153">
        <v>1145</v>
      </c>
      <c r="BG153">
        <v>0.3</v>
      </c>
      <c r="BH153" t="s">
        <v>74</v>
      </c>
      <c r="BI153" t="s">
        <v>56</v>
      </c>
      <c r="BJ153">
        <v>75</v>
      </c>
      <c r="BK153" s="1">
        <v>45028.166516203702</v>
      </c>
      <c r="BL153" t="s">
        <v>59</v>
      </c>
    </row>
    <row r="154" spans="1:64" x14ac:dyDescent="0.35">
      <c r="A154">
        <v>29693</v>
      </c>
      <c r="B154">
        <v>99</v>
      </c>
      <c r="D154" t="s">
        <v>122</v>
      </c>
      <c r="E154" s="1">
        <v>43223.53125</v>
      </c>
      <c r="F154" s="1" t="s">
        <v>172</v>
      </c>
      <c r="G154" t="s">
        <v>179</v>
      </c>
      <c r="H154" t="s">
        <v>100</v>
      </c>
      <c r="I154">
        <v>0.6</v>
      </c>
      <c r="J154" t="s">
        <v>60</v>
      </c>
      <c r="K154" t="s">
        <v>55</v>
      </c>
      <c r="L154">
        <v>16770047</v>
      </c>
      <c r="M154">
        <v>2863654</v>
      </c>
      <c r="N154" t="s">
        <v>55</v>
      </c>
      <c r="O154">
        <v>1</v>
      </c>
      <c r="P154" t="s">
        <v>135</v>
      </c>
      <c r="Q154" s="1">
        <v>43291</v>
      </c>
      <c r="R154" t="s">
        <v>161</v>
      </c>
      <c r="S154">
        <v>1</v>
      </c>
      <c r="T154">
        <v>0.6</v>
      </c>
      <c r="U154">
        <v>0.6</v>
      </c>
      <c r="V154">
        <v>1090</v>
      </c>
      <c r="W154" t="s">
        <v>60</v>
      </c>
      <c r="X154" t="s">
        <v>61</v>
      </c>
      <c r="Y154" t="s">
        <v>56</v>
      </c>
      <c r="Z154" t="s">
        <v>100</v>
      </c>
      <c r="AA154" t="s">
        <v>56</v>
      </c>
      <c r="AB154" t="s">
        <v>162</v>
      </c>
      <c r="AC154" s="2">
        <v>43290</v>
      </c>
      <c r="AD154" t="s">
        <v>56</v>
      </c>
      <c r="AE154" t="s">
        <v>56</v>
      </c>
      <c r="AF154" t="s">
        <v>56</v>
      </c>
      <c r="AG154" t="s">
        <v>56</v>
      </c>
      <c r="AH154" t="s">
        <v>56</v>
      </c>
      <c r="AI154" s="1">
        <v>43291.084641203706</v>
      </c>
      <c r="AJ154" t="s">
        <v>158</v>
      </c>
      <c r="AK154" s="1">
        <v>43334.382650462961</v>
      </c>
      <c r="AL154" t="s">
        <v>78</v>
      </c>
      <c r="AM154" t="s">
        <v>56</v>
      </c>
      <c r="AN154" s="1">
        <v>43334.382650462961</v>
      </c>
      <c r="AO154" t="s">
        <v>56</v>
      </c>
      <c r="AP154" t="s">
        <v>56</v>
      </c>
      <c r="AQ154" t="s">
        <v>56</v>
      </c>
      <c r="AR154">
        <v>0.27</v>
      </c>
      <c r="AS154" s="1">
        <v>43230</v>
      </c>
      <c r="AT154">
        <v>75</v>
      </c>
      <c r="AU154" t="s">
        <v>96</v>
      </c>
      <c r="AV154" t="s">
        <v>97</v>
      </c>
      <c r="AW154" t="s">
        <v>97</v>
      </c>
      <c r="AX154">
        <v>1</v>
      </c>
      <c r="AY154" t="s">
        <v>146</v>
      </c>
      <c r="AZ154" t="s">
        <v>147</v>
      </c>
      <c r="BA154">
        <v>1343043</v>
      </c>
      <c r="BB154">
        <v>3940</v>
      </c>
      <c r="BC154" t="s">
        <v>135</v>
      </c>
      <c r="BD154">
        <v>4320</v>
      </c>
      <c r="BE154" t="s">
        <v>100</v>
      </c>
      <c r="BF154">
        <v>1090</v>
      </c>
      <c r="BG154">
        <v>0.3</v>
      </c>
      <c r="BH154" t="s">
        <v>74</v>
      </c>
      <c r="BI154" t="s">
        <v>56</v>
      </c>
      <c r="BJ154">
        <v>75</v>
      </c>
      <c r="BK154" s="1">
        <v>45028.166516203702</v>
      </c>
      <c r="BL154" t="s">
        <v>59</v>
      </c>
    </row>
    <row r="155" spans="1:64" x14ac:dyDescent="0.35">
      <c r="A155">
        <v>32186</v>
      </c>
      <c r="B155">
        <v>99</v>
      </c>
      <c r="D155" t="s">
        <v>122</v>
      </c>
      <c r="E155" s="1">
        <v>43563.427083333336</v>
      </c>
      <c r="F155" s="1" t="s">
        <v>172</v>
      </c>
      <c r="G155" t="s">
        <v>179</v>
      </c>
      <c r="H155" t="s">
        <v>98</v>
      </c>
      <c r="I155">
        <v>0.23</v>
      </c>
      <c r="J155" t="s">
        <v>140</v>
      </c>
      <c r="K155" t="s">
        <v>55</v>
      </c>
      <c r="L155">
        <v>16880107</v>
      </c>
      <c r="M155">
        <v>2902874</v>
      </c>
      <c r="N155" t="s">
        <v>55</v>
      </c>
      <c r="O155">
        <v>1</v>
      </c>
      <c r="P155" t="s">
        <v>135</v>
      </c>
      <c r="Q155" s="1">
        <v>43628</v>
      </c>
      <c r="R155" t="s">
        <v>165</v>
      </c>
      <c r="S155">
        <v>1</v>
      </c>
      <c r="T155">
        <v>0.23</v>
      </c>
      <c r="U155">
        <v>0.2</v>
      </c>
      <c r="V155">
        <v>1000</v>
      </c>
      <c r="W155" t="s">
        <v>140</v>
      </c>
      <c r="X155" t="s">
        <v>141</v>
      </c>
      <c r="Y155" t="s">
        <v>56</v>
      </c>
      <c r="Z155" t="s">
        <v>98</v>
      </c>
      <c r="AA155" t="s">
        <v>56</v>
      </c>
      <c r="AB155" t="s">
        <v>139</v>
      </c>
      <c r="AC155" s="2">
        <v>43627</v>
      </c>
      <c r="AD155" t="s">
        <v>56</v>
      </c>
      <c r="AE155" t="s">
        <v>56</v>
      </c>
      <c r="AF155" t="s">
        <v>56</v>
      </c>
      <c r="AG155" t="s">
        <v>56</v>
      </c>
      <c r="AH155" t="s">
        <v>56</v>
      </c>
      <c r="AI155" s="1">
        <v>43628.084224537037</v>
      </c>
      <c r="AJ155" t="s">
        <v>158</v>
      </c>
      <c r="AK155" t="s">
        <v>56</v>
      </c>
      <c r="AL155" t="s">
        <v>56</v>
      </c>
      <c r="AM155" t="s">
        <v>56</v>
      </c>
      <c r="AN155" t="s">
        <v>56</v>
      </c>
      <c r="AO155" t="s">
        <v>56</v>
      </c>
      <c r="AP155" t="s">
        <v>56</v>
      </c>
      <c r="AQ155" t="s">
        <v>56</v>
      </c>
      <c r="AR155">
        <v>0.23</v>
      </c>
      <c r="AS155" s="1">
        <v>43593</v>
      </c>
      <c r="AT155">
        <v>75</v>
      </c>
      <c r="AU155" t="s">
        <v>96</v>
      </c>
      <c r="AV155" t="s">
        <v>97</v>
      </c>
      <c r="AW155" t="s">
        <v>97</v>
      </c>
      <c r="AX155">
        <v>1</v>
      </c>
      <c r="AY155" t="s">
        <v>140</v>
      </c>
      <c r="AZ155" t="s">
        <v>141</v>
      </c>
      <c r="BA155">
        <v>1384697</v>
      </c>
      <c r="BB155">
        <v>3928</v>
      </c>
      <c r="BC155" t="s">
        <v>135</v>
      </c>
      <c r="BD155">
        <v>4320</v>
      </c>
      <c r="BE155" t="s">
        <v>98</v>
      </c>
      <c r="BF155">
        <v>1000</v>
      </c>
      <c r="BG155">
        <v>0.2</v>
      </c>
      <c r="BH155" t="s">
        <v>74</v>
      </c>
      <c r="BI155" t="s">
        <v>56</v>
      </c>
      <c r="BJ155">
        <v>75</v>
      </c>
      <c r="BK155" s="1">
        <v>45028.166516203702</v>
      </c>
      <c r="BL155" t="s">
        <v>59</v>
      </c>
    </row>
    <row r="156" spans="1:64" x14ac:dyDescent="0.35">
      <c r="A156">
        <v>32188</v>
      </c>
      <c r="B156">
        <v>99</v>
      </c>
      <c r="D156" t="s">
        <v>122</v>
      </c>
      <c r="E156" s="1">
        <v>43563.427083333336</v>
      </c>
      <c r="F156" s="1" t="s">
        <v>172</v>
      </c>
      <c r="G156" t="s">
        <v>179</v>
      </c>
      <c r="H156" t="s">
        <v>112</v>
      </c>
      <c r="I156">
        <v>0.1</v>
      </c>
      <c r="J156" t="s">
        <v>60</v>
      </c>
      <c r="K156" t="s">
        <v>55</v>
      </c>
      <c r="L156">
        <v>16880109</v>
      </c>
      <c r="M156">
        <v>2902874</v>
      </c>
      <c r="N156" t="s">
        <v>55</v>
      </c>
      <c r="O156">
        <v>1</v>
      </c>
      <c r="P156" t="s">
        <v>135</v>
      </c>
      <c r="Q156" s="1">
        <v>43628</v>
      </c>
      <c r="R156" t="s">
        <v>165</v>
      </c>
      <c r="S156">
        <v>1</v>
      </c>
      <c r="T156">
        <v>0.1</v>
      </c>
      <c r="U156">
        <v>0.1</v>
      </c>
      <c r="V156">
        <v>1025</v>
      </c>
      <c r="W156" t="s">
        <v>60</v>
      </c>
      <c r="X156" t="s">
        <v>61</v>
      </c>
      <c r="Y156" t="s">
        <v>56</v>
      </c>
      <c r="Z156" t="s">
        <v>112</v>
      </c>
      <c r="AA156" t="s">
        <v>56</v>
      </c>
      <c r="AB156" t="s">
        <v>139</v>
      </c>
      <c r="AC156" s="2">
        <v>43627</v>
      </c>
      <c r="AD156" t="s">
        <v>56</v>
      </c>
      <c r="AE156" t="s">
        <v>56</v>
      </c>
      <c r="AF156" t="s">
        <v>56</v>
      </c>
      <c r="AG156" t="s">
        <v>56</v>
      </c>
      <c r="AH156" t="s">
        <v>56</v>
      </c>
      <c r="AI156" s="1">
        <v>43628.084224537037</v>
      </c>
      <c r="AJ156" t="s">
        <v>158</v>
      </c>
      <c r="AK156" t="s">
        <v>56</v>
      </c>
      <c r="AL156" t="s">
        <v>56</v>
      </c>
      <c r="AM156" t="s">
        <v>56</v>
      </c>
      <c r="AN156" t="s">
        <v>56</v>
      </c>
      <c r="AO156" t="s">
        <v>56</v>
      </c>
      <c r="AP156" t="s">
        <v>56</v>
      </c>
      <c r="AQ156" t="s">
        <v>56</v>
      </c>
      <c r="AR156">
        <v>0.03</v>
      </c>
      <c r="AS156" s="1">
        <v>43593</v>
      </c>
      <c r="AT156">
        <v>75</v>
      </c>
      <c r="AU156" t="s">
        <v>96</v>
      </c>
      <c r="AV156" t="s">
        <v>97</v>
      </c>
      <c r="AW156" t="s">
        <v>97</v>
      </c>
      <c r="AX156">
        <v>1</v>
      </c>
      <c r="AY156" t="s">
        <v>146</v>
      </c>
      <c r="AZ156" t="s">
        <v>147</v>
      </c>
      <c r="BA156">
        <v>1384697</v>
      </c>
      <c r="BB156">
        <v>3931</v>
      </c>
      <c r="BC156" t="s">
        <v>135</v>
      </c>
      <c r="BD156">
        <v>4320</v>
      </c>
      <c r="BE156" t="s">
        <v>112</v>
      </c>
      <c r="BF156">
        <v>1025</v>
      </c>
      <c r="BG156">
        <v>0.1</v>
      </c>
      <c r="BH156" t="s">
        <v>74</v>
      </c>
      <c r="BI156" t="s">
        <v>56</v>
      </c>
      <c r="BJ156">
        <v>75</v>
      </c>
      <c r="BK156" s="1">
        <v>45028.166516203702</v>
      </c>
      <c r="BL156" t="s">
        <v>59</v>
      </c>
    </row>
    <row r="157" spans="1:64" x14ac:dyDescent="0.35">
      <c r="A157">
        <v>32189</v>
      </c>
      <c r="B157">
        <v>99</v>
      </c>
      <c r="D157" t="s">
        <v>122</v>
      </c>
      <c r="E157" s="1">
        <v>43563.427083333336</v>
      </c>
      <c r="F157" s="1" t="s">
        <v>172</v>
      </c>
      <c r="G157" t="s">
        <v>179</v>
      </c>
      <c r="H157" t="s">
        <v>110</v>
      </c>
      <c r="I157">
        <v>0.61</v>
      </c>
      <c r="J157" t="s">
        <v>140</v>
      </c>
      <c r="K157" t="s">
        <v>55</v>
      </c>
      <c r="L157">
        <v>16880110</v>
      </c>
      <c r="M157">
        <v>2902874</v>
      </c>
      <c r="N157" t="s">
        <v>55</v>
      </c>
      <c r="O157">
        <v>1</v>
      </c>
      <c r="P157" t="s">
        <v>135</v>
      </c>
      <c r="Q157" s="1">
        <v>43628</v>
      </c>
      <c r="R157" t="s">
        <v>165</v>
      </c>
      <c r="S157">
        <v>1</v>
      </c>
      <c r="T157">
        <v>0.61</v>
      </c>
      <c r="U157">
        <v>0.3</v>
      </c>
      <c r="V157">
        <v>1030</v>
      </c>
      <c r="W157" t="s">
        <v>140</v>
      </c>
      <c r="X157" t="s">
        <v>141</v>
      </c>
      <c r="Y157" t="s">
        <v>56</v>
      </c>
      <c r="Z157" t="s">
        <v>110</v>
      </c>
      <c r="AA157" t="s">
        <v>56</v>
      </c>
      <c r="AB157" t="s">
        <v>139</v>
      </c>
      <c r="AC157" s="2">
        <v>43627</v>
      </c>
      <c r="AD157" t="s">
        <v>56</v>
      </c>
      <c r="AE157" t="s">
        <v>56</v>
      </c>
      <c r="AF157" t="s">
        <v>56</v>
      </c>
      <c r="AG157" t="s">
        <v>56</v>
      </c>
      <c r="AH157" t="s">
        <v>56</v>
      </c>
      <c r="AI157" s="1">
        <v>43628.084224537037</v>
      </c>
      <c r="AJ157" t="s">
        <v>158</v>
      </c>
      <c r="AK157" t="s">
        <v>56</v>
      </c>
      <c r="AL157" t="s">
        <v>56</v>
      </c>
      <c r="AM157" t="s">
        <v>56</v>
      </c>
      <c r="AN157" t="s">
        <v>56</v>
      </c>
      <c r="AO157" t="s">
        <v>56</v>
      </c>
      <c r="AP157" t="s">
        <v>56</v>
      </c>
      <c r="AQ157" t="s">
        <v>56</v>
      </c>
      <c r="AR157">
        <v>0.61</v>
      </c>
      <c r="AS157" s="1">
        <v>43593</v>
      </c>
      <c r="AT157">
        <v>75</v>
      </c>
      <c r="AU157" t="s">
        <v>96</v>
      </c>
      <c r="AV157" t="s">
        <v>97</v>
      </c>
      <c r="AW157" t="s">
        <v>97</v>
      </c>
      <c r="AX157">
        <v>1</v>
      </c>
      <c r="AY157" t="s">
        <v>140</v>
      </c>
      <c r="AZ157" t="s">
        <v>141</v>
      </c>
      <c r="BA157">
        <v>1384697</v>
      </c>
      <c r="BB157">
        <v>3932</v>
      </c>
      <c r="BC157" t="s">
        <v>135</v>
      </c>
      <c r="BD157">
        <v>4320</v>
      </c>
      <c r="BE157" t="s">
        <v>110</v>
      </c>
      <c r="BF157">
        <v>1030</v>
      </c>
      <c r="BG157">
        <v>0.3</v>
      </c>
      <c r="BH157" t="s">
        <v>74</v>
      </c>
      <c r="BI157" t="s">
        <v>56</v>
      </c>
      <c r="BJ157">
        <v>75</v>
      </c>
      <c r="BK157" s="1">
        <v>45028.166516203702</v>
      </c>
      <c r="BL157" t="s">
        <v>59</v>
      </c>
    </row>
    <row r="158" spans="1:64" x14ac:dyDescent="0.35">
      <c r="A158">
        <v>32190</v>
      </c>
      <c r="B158">
        <v>99</v>
      </c>
      <c r="D158" t="s">
        <v>122</v>
      </c>
      <c r="E158" s="1">
        <v>43563.427083333336</v>
      </c>
      <c r="F158" s="1" t="s">
        <v>172</v>
      </c>
      <c r="G158" t="s">
        <v>179</v>
      </c>
      <c r="H158" t="s">
        <v>108</v>
      </c>
      <c r="I158">
        <v>0.52</v>
      </c>
      <c r="J158" t="s">
        <v>140</v>
      </c>
      <c r="K158" t="s">
        <v>55</v>
      </c>
      <c r="L158">
        <v>16880111</v>
      </c>
      <c r="M158">
        <v>2902874</v>
      </c>
      <c r="N158" t="s">
        <v>55</v>
      </c>
      <c r="O158">
        <v>1</v>
      </c>
      <c r="P158" t="s">
        <v>135</v>
      </c>
      <c r="Q158" s="1">
        <v>43628</v>
      </c>
      <c r="R158" t="s">
        <v>165</v>
      </c>
      <c r="S158">
        <v>1</v>
      </c>
      <c r="T158">
        <v>0.52</v>
      </c>
      <c r="U158">
        <v>0.2</v>
      </c>
      <c r="V158">
        <v>1040</v>
      </c>
      <c r="W158" t="s">
        <v>140</v>
      </c>
      <c r="X158" t="s">
        <v>141</v>
      </c>
      <c r="Y158" t="s">
        <v>56</v>
      </c>
      <c r="Z158" t="s">
        <v>108</v>
      </c>
      <c r="AA158" t="s">
        <v>56</v>
      </c>
      <c r="AB158" t="s">
        <v>139</v>
      </c>
      <c r="AC158" s="2">
        <v>43627</v>
      </c>
      <c r="AD158" t="s">
        <v>56</v>
      </c>
      <c r="AE158" t="s">
        <v>56</v>
      </c>
      <c r="AF158" t="s">
        <v>56</v>
      </c>
      <c r="AG158" t="s">
        <v>56</v>
      </c>
      <c r="AH158" t="s">
        <v>56</v>
      </c>
      <c r="AI158" s="1">
        <v>43628.084224537037</v>
      </c>
      <c r="AJ158" t="s">
        <v>158</v>
      </c>
      <c r="AK158" t="s">
        <v>56</v>
      </c>
      <c r="AL158" t="s">
        <v>56</v>
      </c>
      <c r="AM158" t="s">
        <v>56</v>
      </c>
      <c r="AN158" t="s">
        <v>56</v>
      </c>
      <c r="AO158" t="s">
        <v>56</v>
      </c>
      <c r="AP158" t="s">
        <v>56</v>
      </c>
      <c r="AQ158" t="s">
        <v>56</v>
      </c>
      <c r="AR158">
        <v>0.52</v>
      </c>
      <c r="AS158" s="1">
        <v>43593</v>
      </c>
      <c r="AT158">
        <v>75</v>
      </c>
      <c r="AU158" t="s">
        <v>96</v>
      </c>
      <c r="AV158" t="s">
        <v>97</v>
      </c>
      <c r="AW158" t="s">
        <v>97</v>
      </c>
      <c r="AX158">
        <v>1</v>
      </c>
      <c r="AY158" t="s">
        <v>140</v>
      </c>
      <c r="AZ158" t="s">
        <v>141</v>
      </c>
      <c r="BA158">
        <v>1384697</v>
      </c>
      <c r="BB158">
        <v>3933</v>
      </c>
      <c r="BC158" t="s">
        <v>135</v>
      </c>
      <c r="BD158">
        <v>4320</v>
      </c>
      <c r="BE158" t="s">
        <v>108</v>
      </c>
      <c r="BF158">
        <v>1040</v>
      </c>
      <c r="BG158">
        <v>0.2</v>
      </c>
      <c r="BH158" t="s">
        <v>74</v>
      </c>
      <c r="BI158" t="s">
        <v>56</v>
      </c>
      <c r="BJ158">
        <v>75</v>
      </c>
      <c r="BK158" s="1">
        <v>45028.166516203702</v>
      </c>
      <c r="BL158" t="s">
        <v>59</v>
      </c>
    </row>
    <row r="159" spans="1:64" x14ac:dyDescent="0.35">
      <c r="A159">
        <v>32178</v>
      </c>
      <c r="B159">
        <v>99</v>
      </c>
      <c r="D159" t="s">
        <v>122</v>
      </c>
      <c r="E159" s="1">
        <v>43563.427083333336</v>
      </c>
      <c r="F159" s="1" t="s">
        <v>172</v>
      </c>
      <c r="G159" t="s">
        <v>179</v>
      </c>
      <c r="H159" t="s">
        <v>117</v>
      </c>
      <c r="I159">
        <v>231</v>
      </c>
      <c r="J159" t="s">
        <v>56</v>
      </c>
      <c r="K159" t="s">
        <v>55</v>
      </c>
      <c r="L159">
        <v>16880099</v>
      </c>
      <c r="M159">
        <v>2902874</v>
      </c>
      <c r="N159" t="s">
        <v>55</v>
      </c>
      <c r="O159">
        <v>1</v>
      </c>
      <c r="P159" t="s">
        <v>135</v>
      </c>
      <c r="Q159" s="1">
        <v>43628</v>
      </c>
      <c r="R159" t="s">
        <v>165</v>
      </c>
      <c r="S159">
        <v>1</v>
      </c>
      <c r="T159">
        <v>231</v>
      </c>
      <c r="U159">
        <v>0.5</v>
      </c>
      <c r="V159" t="s">
        <v>116</v>
      </c>
      <c r="W159" t="s">
        <v>56</v>
      </c>
      <c r="X159" t="s">
        <v>56</v>
      </c>
      <c r="Y159" t="s">
        <v>56</v>
      </c>
      <c r="Z159" t="s">
        <v>117</v>
      </c>
      <c r="AA159" t="s">
        <v>56</v>
      </c>
      <c r="AB159" t="s">
        <v>139</v>
      </c>
      <c r="AC159" s="2">
        <v>43627</v>
      </c>
      <c r="AD159" t="s">
        <v>56</v>
      </c>
      <c r="AE159" t="s">
        <v>56</v>
      </c>
      <c r="AF159" t="s">
        <v>56</v>
      </c>
      <c r="AG159" t="s">
        <v>56</v>
      </c>
      <c r="AH159" t="s">
        <v>56</v>
      </c>
      <c r="AI159" s="1">
        <v>43628.084224537037</v>
      </c>
      <c r="AJ159" t="s">
        <v>158</v>
      </c>
      <c r="AK159" t="s">
        <v>56</v>
      </c>
      <c r="AL159" t="s">
        <v>56</v>
      </c>
      <c r="AM159" t="s">
        <v>56</v>
      </c>
      <c r="AN159" t="s">
        <v>56</v>
      </c>
      <c r="AO159" t="s">
        <v>56</v>
      </c>
      <c r="AP159" t="s">
        <v>56</v>
      </c>
      <c r="AQ159" t="s">
        <v>56</v>
      </c>
      <c r="AR159">
        <v>231</v>
      </c>
      <c r="AS159" s="1">
        <v>43619</v>
      </c>
      <c r="AT159">
        <v>154</v>
      </c>
      <c r="AU159" t="s">
        <v>148</v>
      </c>
      <c r="AV159" t="s">
        <v>149</v>
      </c>
      <c r="AW159" t="s">
        <v>150</v>
      </c>
      <c r="AX159">
        <v>1</v>
      </c>
      <c r="AY159" t="s">
        <v>56</v>
      </c>
      <c r="AZ159" t="s">
        <v>56</v>
      </c>
      <c r="BA159">
        <v>1384697</v>
      </c>
      <c r="BB159">
        <v>4239</v>
      </c>
      <c r="BC159" t="s">
        <v>135</v>
      </c>
      <c r="BD159">
        <v>4320</v>
      </c>
      <c r="BE159" t="s">
        <v>117</v>
      </c>
      <c r="BF159" t="s">
        <v>116</v>
      </c>
      <c r="BG159">
        <v>1</v>
      </c>
      <c r="BH159" t="s">
        <v>58</v>
      </c>
      <c r="BI159" t="s">
        <v>56</v>
      </c>
      <c r="BJ159">
        <v>154</v>
      </c>
      <c r="BK159" s="1">
        <v>45028.166516203702</v>
      </c>
      <c r="BL159" t="s">
        <v>59</v>
      </c>
    </row>
    <row r="160" spans="1:64" x14ac:dyDescent="0.35">
      <c r="A160">
        <v>32191</v>
      </c>
      <c r="B160">
        <v>99</v>
      </c>
      <c r="D160" t="s">
        <v>122</v>
      </c>
      <c r="E160" s="1">
        <v>43563.427083333336</v>
      </c>
      <c r="F160" s="1" t="s">
        <v>172</v>
      </c>
      <c r="G160" t="s">
        <v>179</v>
      </c>
      <c r="H160" t="s">
        <v>106</v>
      </c>
      <c r="I160">
        <v>0.1</v>
      </c>
      <c r="J160" t="s">
        <v>60</v>
      </c>
      <c r="K160" t="s">
        <v>55</v>
      </c>
      <c r="L160">
        <v>16880112</v>
      </c>
      <c r="M160">
        <v>2902874</v>
      </c>
      <c r="N160" t="s">
        <v>55</v>
      </c>
      <c r="O160">
        <v>1</v>
      </c>
      <c r="P160" t="s">
        <v>135</v>
      </c>
      <c r="Q160" s="1">
        <v>43628</v>
      </c>
      <c r="R160" t="s">
        <v>165</v>
      </c>
      <c r="S160">
        <v>1</v>
      </c>
      <c r="T160">
        <v>0.1</v>
      </c>
      <c r="U160">
        <v>0.1</v>
      </c>
      <c r="V160">
        <v>1049</v>
      </c>
      <c r="W160" t="s">
        <v>60</v>
      </c>
      <c r="X160" t="s">
        <v>61</v>
      </c>
      <c r="Y160" t="s">
        <v>56</v>
      </c>
      <c r="Z160" t="s">
        <v>106</v>
      </c>
      <c r="AA160" t="s">
        <v>56</v>
      </c>
      <c r="AB160" t="s">
        <v>139</v>
      </c>
      <c r="AC160" s="2">
        <v>43627</v>
      </c>
      <c r="AD160" t="s">
        <v>56</v>
      </c>
      <c r="AE160" t="s">
        <v>56</v>
      </c>
      <c r="AF160" t="s">
        <v>56</v>
      </c>
      <c r="AG160" t="s">
        <v>56</v>
      </c>
      <c r="AH160" t="s">
        <v>56</v>
      </c>
      <c r="AI160" s="1">
        <v>43628.084224537037</v>
      </c>
      <c r="AJ160" t="s">
        <v>158</v>
      </c>
      <c r="AK160" t="s">
        <v>56</v>
      </c>
      <c r="AL160" t="s">
        <v>56</v>
      </c>
      <c r="AM160" t="s">
        <v>56</v>
      </c>
      <c r="AN160" t="s">
        <v>56</v>
      </c>
      <c r="AO160" t="s">
        <v>56</v>
      </c>
      <c r="AP160" t="s">
        <v>56</v>
      </c>
      <c r="AQ160" t="s">
        <v>56</v>
      </c>
      <c r="AR160">
        <v>0.04</v>
      </c>
      <c r="AS160" s="1">
        <v>43593</v>
      </c>
      <c r="AT160">
        <v>75</v>
      </c>
      <c r="AU160" t="s">
        <v>96</v>
      </c>
      <c r="AV160" t="s">
        <v>97</v>
      </c>
      <c r="AW160" t="s">
        <v>97</v>
      </c>
      <c r="AX160">
        <v>1</v>
      </c>
      <c r="AY160" t="s">
        <v>146</v>
      </c>
      <c r="AZ160" t="s">
        <v>147</v>
      </c>
      <c r="BA160">
        <v>1384697</v>
      </c>
      <c r="BB160">
        <v>3935</v>
      </c>
      <c r="BC160" t="s">
        <v>135</v>
      </c>
      <c r="BD160">
        <v>4320</v>
      </c>
      <c r="BE160" t="s">
        <v>106</v>
      </c>
      <c r="BF160">
        <v>1049</v>
      </c>
      <c r="BG160">
        <v>0.1</v>
      </c>
      <c r="BH160" t="s">
        <v>74</v>
      </c>
      <c r="BI160" t="s">
        <v>56</v>
      </c>
      <c r="BJ160">
        <v>75</v>
      </c>
      <c r="BK160" s="1">
        <v>45028.166516203702</v>
      </c>
      <c r="BL160" t="s">
        <v>59</v>
      </c>
    </row>
    <row r="161" spans="1:64" x14ac:dyDescent="0.35">
      <c r="A161">
        <v>32193</v>
      </c>
      <c r="B161">
        <v>99</v>
      </c>
      <c r="D161" t="s">
        <v>122</v>
      </c>
      <c r="E161" s="1">
        <v>43563.427083333336</v>
      </c>
      <c r="F161" s="1" t="s">
        <v>172</v>
      </c>
      <c r="G161" t="s">
        <v>179</v>
      </c>
      <c r="H161" t="s">
        <v>103</v>
      </c>
      <c r="I161">
        <v>0.26</v>
      </c>
      <c r="J161" t="s">
        <v>140</v>
      </c>
      <c r="K161" t="s">
        <v>55</v>
      </c>
      <c r="L161">
        <v>16880114</v>
      </c>
      <c r="M161">
        <v>2902874</v>
      </c>
      <c r="N161" t="s">
        <v>55</v>
      </c>
      <c r="O161">
        <v>1</v>
      </c>
      <c r="P161" t="s">
        <v>135</v>
      </c>
      <c r="Q161" s="1">
        <v>43628</v>
      </c>
      <c r="R161" t="s">
        <v>165</v>
      </c>
      <c r="S161">
        <v>1</v>
      </c>
      <c r="T161">
        <v>0.26</v>
      </c>
      <c r="U161">
        <v>0.2</v>
      </c>
      <c r="V161">
        <v>1065</v>
      </c>
      <c r="W161" t="s">
        <v>140</v>
      </c>
      <c r="X161" t="s">
        <v>141</v>
      </c>
      <c r="Y161" t="s">
        <v>56</v>
      </c>
      <c r="Z161" t="s">
        <v>103</v>
      </c>
      <c r="AA161" t="s">
        <v>56</v>
      </c>
      <c r="AB161" t="s">
        <v>139</v>
      </c>
      <c r="AC161" s="2">
        <v>43627</v>
      </c>
      <c r="AD161" t="s">
        <v>56</v>
      </c>
      <c r="AE161" t="s">
        <v>56</v>
      </c>
      <c r="AF161" t="s">
        <v>56</v>
      </c>
      <c r="AG161" t="s">
        <v>56</v>
      </c>
      <c r="AH161" t="s">
        <v>56</v>
      </c>
      <c r="AI161" s="1">
        <v>43628.084224537037</v>
      </c>
      <c r="AJ161" t="s">
        <v>158</v>
      </c>
      <c r="AK161" t="s">
        <v>56</v>
      </c>
      <c r="AL161" t="s">
        <v>56</v>
      </c>
      <c r="AM161" t="s">
        <v>56</v>
      </c>
      <c r="AN161" t="s">
        <v>56</v>
      </c>
      <c r="AO161" t="s">
        <v>56</v>
      </c>
      <c r="AP161" t="s">
        <v>56</v>
      </c>
      <c r="AQ161" t="s">
        <v>56</v>
      </c>
      <c r="AR161">
        <v>0.26</v>
      </c>
      <c r="AS161" s="1">
        <v>43593</v>
      </c>
      <c r="AT161">
        <v>75</v>
      </c>
      <c r="AU161" t="s">
        <v>96</v>
      </c>
      <c r="AV161" t="s">
        <v>97</v>
      </c>
      <c r="AW161" t="s">
        <v>97</v>
      </c>
      <c r="AX161">
        <v>1</v>
      </c>
      <c r="AY161" t="s">
        <v>140</v>
      </c>
      <c r="AZ161" t="s">
        <v>141</v>
      </c>
      <c r="BA161">
        <v>1384697</v>
      </c>
      <c r="BB161">
        <v>3938</v>
      </c>
      <c r="BC161" t="s">
        <v>135</v>
      </c>
      <c r="BD161">
        <v>4320</v>
      </c>
      <c r="BE161" t="s">
        <v>103</v>
      </c>
      <c r="BF161">
        <v>1065</v>
      </c>
      <c r="BG161">
        <v>0.2</v>
      </c>
      <c r="BH161" t="s">
        <v>74</v>
      </c>
      <c r="BI161" t="s">
        <v>56</v>
      </c>
      <c r="BJ161">
        <v>75</v>
      </c>
      <c r="BK161" s="1">
        <v>45028.166516203702</v>
      </c>
      <c r="BL161" t="s">
        <v>59</v>
      </c>
    </row>
    <row r="162" spans="1:64" x14ac:dyDescent="0.35">
      <c r="A162">
        <v>32194</v>
      </c>
      <c r="B162">
        <v>99</v>
      </c>
      <c r="D162" t="s">
        <v>122</v>
      </c>
      <c r="E162" s="1">
        <v>43563.427083333336</v>
      </c>
      <c r="F162" s="1" t="s">
        <v>172</v>
      </c>
      <c r="G162" t="s">
        <v>179</v>
      </c>
      <c r="H162" t="s">
        <v>119</v>
      </c>
      <c r="I162">
        <v>0.3</v>
      </c>
      <c r="J162" t="s">
        <v>60</v>
      </c>
      <c r="K162" t="s">
        <v>55</v>
      </c>
      <c r="L162">
        <v>16880115</v>
      </c>
      <c r="M162">
        <v>2902874</v>
      </c>
      <c r="N162" t="s">
        <v>55</v>
      </c>
      <c r="O162">
        <v>1</v>
      </c>
      <c r="P162" t="s">
        <v>135</v>
      </c>
      <c r="Q162" s="1">
        <v>43628</v>
      </c>
      <c r="R162" t="s">
        <v>165</v>
      </c>
      <c r="S162">
        <v>1</v>
      </c>
      <c r="T162">
        <v>0.3</v>
      </c>
      <c r="U162">
        <v>0.3</v>
      </c>
      <c r="V162">
        <v>1145</v>
      </c>
      <c r="W162" t="s">
        <v>60</v>
      </c>
      <c r="X162" t="s">
        <v>61</v>
      </c>
      <c r="Y162" t="s">
        <v>56</v>
      </c>
      <c r="Z162" t="s">
        <v>119</v>
      </c>
      <c r="AA162" t="s">
        <v>56</v>
      </c>
      <c r="AB162" t="s">
        <v>139</v>
      </c>
      <c r="AC162" s="2">
        <v>43627</v>
      </c>
      <c r="AD162" t="s">
        <v>56</v>
      </c>
      <c r="AE162" t="s">
        <v>56</v>
      </c>
      <c r="AF162" t="s">
        <v>56</v>
      </c>
      <c r="AG162" t="s">
        <v>56</v>
      </c>
      <c r="AH162" t="s">
        <v>56</v>
      </c>
      <c r="AI162" s="1">
        <v>43628.084224537037</v>
      </c>
      <c r="AJ162" t="s">
        <v>158</v>
      </c>
      <c r="AK162" t="s">
        <v>56</v>
      </c>
      <c r="AL162" t="s">
        <v>56</v>
      </c>
      <c r="AM162" t="s">
        <v>56</v>
      </c>
      <c r="AN162" t="s">
        <v>56</v>
      </c>
      <c r="AO162" t="s">
        <v>56</v>
      </c>
      <c r="AP162" t="s">
        <v>56</v>
      </c>
      <c r="AQ162" t="s">
        <v>56</v>
      </c>
      <c r="AR162">
        <v>0.24</v>
      </c>
      <c r="AS162" s="1">
        <v>43593</v>
      </c>
      <c r="AT162">
        <v>75</v>
      </c>
      <c r="AU162" t="s">
        <v>96</v>
      </c>
      <c r="AV162" t="s">
        <v>97</v>
      </c>
      <c r="AW162" t="s">
        <v>97</v>
      </c>
      <c r="AX162">
        <v>1</v>
      </c>
      <c r="AY162" t="s">
        <v>146</v>
      </c>
      <c r="AZ162" t="s">
        <v>147</v>
      </c>
      <c r="BA162">
        <v>1384697</v>
      </c>
      <c r="BB162">
        <v>4237</v>
      </c>
      <c r="BC162" t="s">
        <v>135</v>
      </c>
      <c r="BD162">
        <v>4320</v>
      </c>
      <c r="BE162" t="s">
        <v>119</v>
      </c>
      <c r="BF162">
        <v>1145</v>
      </c>
      <c r="BG162">
        <v>0.3</v>
      </c>
      <c r="BH162" t="s">
        <v>74</v>
      </c>
      <c r="BI162" t="s">
        <v>56</v>
      </c>
      <c r="BJ162">
        <v>75</v>
      </c>
      <c r="BK162" s="1">
        <v>45028.166516203702</v>
      </c>
      <c r="BL162" t="s">
        <v>59</v>
      </c>
    </row>
    <row r="163" spans="1:64" x14ac:dyDescent="0.35">
      <c r="A163">
        <v>32197</v>
      </c>
      <c r="B163">
        <v>99</v>
      </c>
      <c r="D163" t="s">
        <v>122</v>
      </c>
      <c r="E163" s="1">
        <v>43563.427083333336</v>
      </c>
      <c r="F163" s="1" t="s">
        <v>172</v>
      </c>
      <c r="G163" t="s">
        <v>179</v>
      </c>
      <c r="H163" t="s">
        <v>100</v>
      </c>
      <c r="I163">
        <v>0.51</v>
      </c>
      <c r="J163" t="s">
        <v>140</v>
      </c>
      <c r="K163" t="s">
        <v>55</v>
      </c>
      <c r="L163">
        <v>16880118</v>
      </c>
      <c r="M163">
        <v>2902874</v>
      </c>
      <c r="N163" t="s">
        <v>55</v>
      </c>
      <c r="O163">
        <v>1</v>
      </c>
      <c r="P163" t="s">
        <v>135</v>
      </c>
      <c r="Q163" s="1">
        <v>43628</v>
      </c>
      <c r="R163" t="s">
        <v>165</v>
      </c>
      <c r="S163">
        <v>1</v>
      </c>
      <c r="T163">
        <v>0.51</v>
      </c>
      <c r="U163">
        <v>0.3</v>
      </c>
      <c r="V163">
        <v>1090</v>
      </c>
      <c r="W163" t="s">
        <v>140</v>
      </c>
      <c r="X163" t="s">
        <v>141</v>
      </c>
      <c r="Y163" t="s">
        <v>56</v>
      </c>
      <c r="Z163" t="s">
        <v>100</v>
      </c>
      <c r="AA163" t="s">
        <v>56</v>
      </c>
      <c r="AB163" t="s">
        <v>139</v>
      </c>
      <c r="AC163" s="2">
        <v>43627</v>
      </c>
      <c r="AD163" t="s">
        <v>56</v>
      </c>
      <c r="AE163" t="s">
        <v>56</v>
      </c>
      <c r="AF163" t="s">
        <v>56</v>
      </c>
      <c r="AG163" t="s">
        <v>56</v>
      </c>
      <c r="AH163" t="s">
        <v>56</v>
      </c>
      <c r="AI163" s="1">
        <v>43628.084224537037</v>
      </c>
      <c r="AJ163" t="s">
        <v>158</v>
      </c>
      <c r="AK163" t="s">
        <v>56</v>
      </c>
      <c r="AL163" t="s">
        <v>56</v>
      </c>
      <c r="AM163" t="s">
        <v>56</v>
      </c>
      <c r="AN163" t="s">
        <v>56</v>
      </c>
      <c r="AO163" t="s">
        <v>56</v>
      </c>
      <c r="AP163" t="s">
        <v>56</v>
      </c>
      <c r="AQ163" t="s">
        <v>56</v>
      </c>
      <c r="AR163">
        <v>0.51</v>
      </c>
      <c r="AS163" s="1">
        <v>43593</v>
      </c>
      <c r="AT163">
        <v>75</v>
      </c>
      <c r="AU163" t="s">
        <v>96</v>
      </c>
      <c r="AV163" t="s">
        <v>97</v>
      </c>
      <c r="AW163" t="s">
        <v>97</v>
      </c>
      <c r="AX163">
        <v>1</v>
      </c>
      <c r="AY163" t="s">
        <v>140</v>
      </c>
      <c r="AZ163" t="s">
        <v>141</v>
      </c>
      <c r="BA163">
        <v>1384697</v>
      </c>
      <c r="BB163">
        <v>3940</v>
      </c>
      <c r="BC163" t="s">
        <v>135</v>
      </c>
      <c r="BD163">
        <v>4320</v>
      </c>
      <c r="BE163" t="s">
        <v>100</v>
      </c>
      <c r="BF163">
        <v>1090</v>
      </c>
      <c r="BG163">
        <v>0.3</v>
      </c>
      <c r="BH163" t="s">
        <v>74</v>
      </c>
      <c r="BI163" t="s">
        <v>56</v>
      </c>
      <c r="BJ163">
        <v>75</v>
      </c>
      <c r="BK163" s="1">
        <v>45028.166516203702</v>
      </c>
      <c r="BL163" t="s">
        <v>59</v>
      </c>
    </row>
    <row r="164" spans="1:64" x14ac:dyDescent="0.35">
      <c r="A164">
        <v>22476</v>
      </c>
      <c r="B164">
        <v>99</v>
      </c>
      <c r="D164" t="s">
        <v>133</v>
      </c>
      <c r="E164" s="1">
        <v>39195.625</v>
      </c>
      <c r="F164" s="1" t="s">
        <v>172</v>
      </c>
      <c r="G164" t="s">
        <v>179</v>
      </c>
      <c r="H164" t="s">
        <v>98</v>
      </c>
      <c r="I164">
        <v>0.3</v>
      </c>
      <c r="J164" t="s">
        <v>56</v>
      </c>
      <c r="K164" t="s">
        <v>55</v>
      </c>
      <c r="L164">
        <v>15110301</v>
      </c>
      <c r="M164">
        <v>2377238</v>
      </c>
      <c r="N164" t="s">
        <v>55</v>
      </c>
      <c r="O164">
        <v>2</v>
      </c>
      <c r="P164" t="s">
        <v>93</v>
      </c>
      <c r="Q164" s="1">
        <v>39241</v>
      </c>
      <c r="R164">
        <v>1477082</v>
      </c>
      <c r="S164">
        <v>1</v>
      </c>
      <c r="T164">
        <v>0.3</v>
      </c>
      <c r="U164">
        <v>0.1</v>
      </c>
      <c r="V164">
        <v>1000</v>
      </c>
      <c r="W164" t="s">
        <v>56</v>
      </c>
      <c r="X164" t="s">
        <v>56</v>
      </c>
      <c r="Y164" t="s">
        <v>94</v>
      </c>
      <c r="Z164" t="s">
        <v>98</v>
      </c>
      <c r="AA164" t="s">
        <v>56</v>
      </c>
      <c r="AB164" t="s">
        <v>130</v>
      </c>
      <c r="AC164" s="2">
        <v>39240</v>
      </c>
      <c r="AD164" t="s">
        <v>56</v>
      </c>
      <c r="AE164" t="s">
        <v>56</v>
      </c>
      <c r="AF164" t="s">
        <v>56</v>
      </c>
      <c r="AG164" t="s">
        <v>56</v>
      </c>
      <c r="AH164" t="s">
        <v>56</v>
      </c>
      <c r="AI164" s="1">
        <v>39241.084930555553</v>
      </c>
      <c r="AJ164" t="s">
        <v>73</v>
      </c>
      <c r="AK164" s="1">
        <v>39264.373101851852</v>
      </c>
      <c r="AL164" t="s">
        <v>57</v>
      </c>
      <c r="AM164" t="s">
        <v>56</v>
      </c>
      <c r="AN164" t="s">
        <v>56</v>
      </c>
      <c r="AO164" t="s">
        <v>56</v>
      </c>
      <c r="AP164" t="s">
        <v>56</v>
      </c>
      <c r="AQ164">
        <v>694</v>
      </c>
      <c r="AR164">
        <v>0.3</v>
      </c>
      <c r="AS164" t="s">
        <v>56</v>
      </c>
      <c r="AT164">
        <v>75</v>
      </c>
      <c r="AU164" t="s">
        <v>96</v>
      </c>
      <c r="AV164" t="s">
        <v>97</v>
      </c>
      <c r="AW164" t="s">
        <v>97</v>
      </c>
      <c r="AX164" t="s">
        <v>56</v>
      </c>
      <c r="AY164" t="s">
        <v>56</v>
      </c>
      <c r="AZ164" t="s">
        <v>56</v>
      </c>
      <c r="BA164">
        <v>740763</v>
      </c>
      <c r="BB164">
        <v>1190</v>
      </c>
      <c r="BC164" t="s">
        <v>93</v>
      </c>
      <c r="BD164">
        <v>4320</v>
      </c>
      <c r="BE164" t="s">
        <v>98</v>
      </c>
      <c r="BF164">
        <v>1000</v>
      </c>
      <c r="BG164">
        <v>0.1</v>
      </c>
      <c r="BH164" t="s">
        <v>74</v>
      </c>
      <c r="BI164" t="s">
        <v>71</v>
      </c>
      <c r="BJ164">
        <v>75</v>
      </c>
      <c r="BK164" s="1">
        <v>45028.166516203702</v>
      </c>
      <c r="BL164" t="s">
        <v>59</v>
      </c>
    </row>
    <row r="165" spans="1:64" x14ac:dyDescent="0.35">
      <c r="A165">
        <v>22479</v>
      </c>
      <c r="B165">
        <v>99</v>
      </c>
      <c r="D165" t="s">
        <v>133</v>
      </c>
      <c r="E165" s="1">
        <v>39195.625</v>
      </c>
      <c r="F165" s="1" t="s">
        <v>172</v>
      </c>
      <c r="G165" t="s">
        <v>179</v>
      </c>
      <c r="H165" t="s">
        <v>112</v>
      </c>
      <c r="I165">
        <v>0.1</v>
      </c>
      <c r="J165" t="s">
        <v>60</v>
      </c>
      <c r="K165" t="s">
        <v>55</v>
      </c>
      <c r="L165">
        <v>15110304</v>
      </c>
      <c r="M165">
        <v>2377238</v>
      </c>
      <c r="N165" t="s">
        <v>55</v>
      </c>
      <c r="O165">
        <v>2</v>
      </c>
      <c r="P165" t="s">
        <v>93</v>
      </c>
      <c r="Q165" s="1">
        <v>39241</v>
      </c>
      <c r="R165">
        <v>1477082</v>
      </c>
      <c r="S165">
        <v>1</v>
      </c>
      <c r="T165">
        <v>0.1</v>
      </c>
      <c r="U165">
        <v>0.1</v>
      </c>
      <c r="V165">
        <v>1025</v>
      </c>
      <c r="W165" t="s">
        <v>60</v>
      </c>
      <c r="X165" t="s">
        <v>61</v>
      </c>
      <c r="Y165" t="s">
        <v>111</v>
      </c>
      <c r="Z165" t="s">
        <v>112</v>
      </c>
      <c r="AA165" t="s">
        <v>56</v>
      </c>
      <c r="AB165" t="s">
        <v>130</v>
      </c>
      <c r="AC165" s="2">
        <v>39240</v>
      </c>
      <c r="AD165" t="s">
        <v>56</v>
      </c>
      <c r="AE165" t="s">
        <v>56</v>
      </c>
      <c r="AF165" t="s">
        <v>75</v>
      </c>
      <c r="AG165" t="s">
        <v>56</v>
      </c>
      <c r="AH165" t="s">
        <v>56</v>
      </c>
      <c r="AI165" s="1">
        <v>39241.084930555553</v>
      </c>
      <c r="AJ165" t="s">
        <v>73</v>
      </c>
      <c r="AK165" s="1">
        <v>39264.373101851852</v>
      </c>
      <c r="AL165" t="s">
        <v>57</v>
      </c>
      <c r="AM165" t="s">
        <v>56</v>
      </c>
      <c r="AN165" t="s">
        <v>56</v>
      </c>
      <c r="AO165" t="s">
        <v>56</v>
      </c>
      <c r="AP165" t="s">
        <v>56</v>
      </c>
      <c r="AQ165">
        <v>694</v>
      </c>
      <c r="AR165">
        <v>0</v>
      </c>
      <c r="AS165" t="s">
        <v>56</v>
      </c>
      <c r="AT165">
        <v>75</v>
      </c>
      <c r="AU165" t="s">
        <v>96</v>
      </c>
      <c r="AV165" t="s">
        <v>97</v>
      </c>
      <c r="AW165" t="s">
        <v>97</v>
      </c>
      <c r="AX165" t="s">
        <v>56</v>
      </c>
      <c r="AY165" t="s">
        <v>56</v>
      </c>
      <c r="AZ165" t="s">
        <v>56</v>
      </c>
      <c r="BA165">
        <v>740763</v>
      </c>
      <c r="BB165">
        <v>1210</v>
      </c>
      <c r="BC165" t="s">
        <v>93</v>
      </c>
      <c r="BD165">
        <v>4320</v>
      </c>
      <c r="BE165" t="s">
        <v>112</v>
      </c>
      <c r="BF165">
        <v>1025</v>
      </c>
      <c r="BG165">
        <v>0.1</v>
      </c>
      <c r="BH165" t="s">
        <v>74</v>
      </c>
      <c r="BI165" t="s">
        <v>65</v>
      </c>
      <c r="BJ165">
        <v>75</v>
      </c>
      <c r="BK165" s="1">
        <v>45028.166516203702</v>
      </c>
      <c r="BL165" t="s">
        <v>59</v>
      </c>
    </row>
    <row r="166" spans="1:64" x14ac:dyDescent="0.35">
      <c r="A166">
        <v>22480</v>
      </c>
      <c r="B166">
        <v>99</v>
      </c>
      <c r="D166" t="s">
        <v>133</v>
      </c>
      <c r="E166" s="1">
        <v>39195.625</v>
      </c>
      <c r="F166" s="1" t="s">
        <v>172</v>
      </c>
      <c r="G166" t="s">
        <v>179</v>
      </c>
      <c r="H166" t="s">
        <v>110</v>
      </c>
      <c r="I166">
        <v>1.9</v>
      </c>
      <c r="J166" t="s">
        <v>56</v>
      </c>
      <c r="K166" t="s">
        <v>55</v>
      </c>
      <c r="L166">
        <v>15110305</v>
      </c>
      <c r="M166">
        <v>2377238</v>
      </c>
      <c r="N166" t="s">
        <v>55</v>
      </c>
      <c r="O166">
        <v>2</v>
      </c>
      <c r="P166" t="s">
        <v>93</v>
      </c>
      <c r="Q166" s="1">
        <v>39241</v>
      </c>
      <c r="R166">
        <v>1477082</v>
      </c>
      <c r="S166">
        <v>1</v>
      </c>
      <c r="T166">
        <v>1.9</v>
      </c>
      <c r="U166">
        <v>0.1</v>
      </c>
      <c r="V166">
        <v>1030</v>
      </c>
      <c r="W166" t="s">
        <v>56</v>
      </c>
      <c r="X166" t="s">
        <v>56</v>
      </c>
      <c r="Y166" t="s">
        <v>109</v>
      </c>
      <c r="Z166" t="s">
        <v>110</v>
      </c>
      <c r="AA166" t="s">
        <v>56</v>
      </c>
      <c r="AB166" t="s">
        <v>130</v>
      </c>
      <c r="AC166" s="2">
        <v>39240</v>
      </c>
      <c r="AD166" t="s">
        <v>56</v>
      </c>
      <c r="AE166" t="s">
        <v>56</v>
      </c>
      <c r="AF166" t="s">
        <v>56</v>
      </c>
      <c r="AG166" t="s">
        <v>56</v>
      </c>
      <c r="AH166" t="s">
        <v>56</v>
      </c>
      <c r="AI166" s="1">
        <v>39241.084930555553</v>
      </c>
      <c r="AJ166" t="s">
        <v>73</v>
      </c>
      <c r="AK166" s="1">
        <v>39264.373101851852</v>
      </c>
      <c r="AL166" t="s">
        <v>57</v>
      </c>
      <c r="AM166" t="s">
        <v>56</v>
      </c>
      <c r="AN166" t="s">
        <v>56</v>
      </c>
      <c r="AO166" t="s">
        <v>56</v>
      </c>
      <c r="AP166" t="s">
        <v>56</v>
      </c>
      <c r="AQ166">
        <v>694</v>
      </c>
      <c r="AR166">
        <v>1.9</v>
      </c>
      <c r="AS166" t="s">
        <v>56</v>
      </c>
      <c r="AT166">
        <v>75</v>
      </c>
      <c r="AU166" t="s">
        <v>96</v>
      </c>
      <c r="AV166" t="s">
        <v>97</v>
      </c>
      <c r="AW166" t="s">
        <v>97</v>
      </c>
      <c r="AX166" t="s">
        <v>56</v>
      </c>
      <c r="AY166" t="s">
        <v>56</v>
      </c>
      <c r="AZ166" t="s">
        <v>56</v>
      </c>
      <c r="BA166">
        <v>740763</v>
      </c>
      <c r="BB166">
        <v>1221</v>
      </c>
      <c r="BC166" t="s">
        <v>93</v>
      </c>
      <c r="BD166">
        <v>4320</v>
      </c>
      <c r="BE166" t="s">
        <v>110</v>
      </c>
      <c r="BF166">
        <v>1030</v>
      </c>
      <c r="BG166">
        <v>0.1</v>
      </c>
      <c r="BH166" t="s">
        <v>74</v>
      </c>
      <c r="BI166" t="s">
        <v>66</v>
      </c>
      <c r="BJ166">
        <v>75</v>
      </c>
      <c r="BK166" s="1">
        <v>45028.166516203702</v>
      </c>
      <c r="BL166" t="s">
        <v>59</v>
      </c>
    </row>
    <row r="167" spans="1:64" x14ac:dyDescent="0.35">
      <c r="A167">
        <v>22481</v>
      </c>
      <c r="B167">
        <v>99</v>
      </c>
      <c r="D167" t="s">
        <v>133</v>
      </c>
      <c r="E167" s="1">
        <v>39195.625</v>
      </c>
      <c r="F167" s="1" t="s">
        <v>172</v>
      </c>
      <c r="G167" t="s">
        <v>179</v>
      </c>
      <c r="H167" t="s">
        <v>108</v>
      </c>
      <c r="I167">
        <v>0.4</v>
      </c>
      <c r="J167" t="s">
        <v>56</v>
      </c>
      <c r="K167" t="s">
        <v>55</v>
      </c>
      <c r="L167">
        <v>15110306</v>
      </c>
      <c r="M167">
        <v>2377238</v>
      </c>
      <c r="N167" t="s">
        <v>55</v>
      </c>
      <c r="O167">
        <v>2</v>
      </c>
      <c r="P167" t="s">
        <v>93</v>
      </c>
      <c r="Q167" s="1">
        <v>39241</v>
      </c>
      <c r="R167">
        <v>1477082</v>
      </c>
      <c r="S167">
        <v>1</v>
      </c>
      <c r="T167">
        <v>0.4</v>
      </c>
      <c r="U167">
        <v>0.1</v>
      </c>
      <c r="V167">
        <v>1040</v>
      </c>
      <c r="W167" t="s">
        <v>56</v>
      </c>
      <c r="X167" t="s">
        <v>56</v>
      </c>
      <c r="Y167" t="s">
        <v>107</v>
      </c>
      <c r="Z167" t="s">
        <v>108</v>
      </c>
      <c r="AA167" t="s">
        <v>56</v>
      </c>
      <c r="AB167" t="s">
        <v>130</v>
      </c>
      <c r="AC167" s="2">
        <v>39240</v>
      </c>
      <c r="AD167" t="s">
        <v>56</v>
      </c>
      <c r="AE167" t="s">
        <v>56</v>
      </c>
      <c r="AF167" t="s">
        <v>56</v>
      </c>
      <c r="AG167" t="s">
        <v>56</v>
      </c>
      <c r="AH167" t="s">
        <v>56</v>
      </c>
      <c r="AI167" s="1">
        <v>39241.084930555553</v>
      </c>
      <c r="AJ167" t="s">
        <v>73</v>
      </c>
      <c r="AK167" s="1">
        <v>39264.373101851852</v>
      </c>
      <c r="AL167" t="s">
        <v>57</v>
      </c>
      <c r="AM167" t="s">
        <v>56</v>
      </c>
      <c r="AN167" t="s">
        <v>56</v>
      </c>
      <c r="AO167" t="s">
        <v>56</v>
      </c>
      <c r="AP167" t="s">
        <v>56</v>
      </c>
      <c r="AQ167">
        <v>694</v>
      </c>
      <c r="AR167">
        <v>0.4</v>
      </c>
      <c r="AS167" t="s">
        <v>56</v>
      </c>
      <c r="AT167">
        <v>75</v>
      </c>
      <c r="AU167" t="s">
        <v>96</v>
      </c>
      <c r="AV167" t="s">
        <v>97</v>
      </c>
      <c r="AW167" t="s">
        <v>97</v>
      </c>
      <c r="AX167" t="s">
        <v>56</v>
      </c>
      <c r="AY167" t="s">
        <v>56</v>
      </c>
      <c r="AZ167" t="s">
        <v>56</v>
      </c>
      <c r="BA167">
        <v>740763</v>
      </c>
      <c r="BB167">
        <v>1231</v>
      </c>
      <c r="BC167" t="s">
        <v>93</v>
      </c>
      <c r="BD167">
        <v>4320</v>
      </c>
      <c r="BE167" t="s">
        <v>108</v>
      </c>
      <c r="BF167">
        <v>1040</v>
      </c>
      <c r="BG167">
        <v>0.1</v>
      </c>
      <c r="BH167" t="s">
        <v>74</v>
      </c>
      <c r="BI167" t="s">
        <v>67</v>
      </c>
      <c r="BJ167">
        <v>75</v>
      </c>
      <c r="BK167" s="1">
        <v>45028.166516203702</v>
      </c>
      <c r="BL167" t="s">
        <v>59</v>
      </c>
    </row>
    <row r="168" spans="1:64" x14ac:dyDescent="0.35">
      <c r="A168">
        <v>22501</v>
      </c>
      <c r="B168">
        <v>99</v>
      </c>
      <c r="D168" t="s">
        <v>133</v>
      </c>
      <c r="E168" s="1">
        <v>39195.625</v>
      </c>
      <c r="F168" s="1" t="s">
        <v>172</v>
      </c>
      <c r="G168" t="s">
        <v>179</v>
      </c>
      <c r="H168" t="s">
        <v>117</v>
      </c>
      <c r="I168">
        <v>228</v>
      </c>
      <c r="J168" t="s">
        <v>56</v>
      </c>
      <c r="K168" t="s">
        <v>55</v>
      </c>
      <c r="L168">
        <v>15110316</v>
      </c>
      <c r="M168">
        <v>2377238</v>
      </c>
      <c r="N168" t="s">
        <v>55</v>
      </c>
      <c r="O168">
        <v>2</v>
      </c>
      <c r="P168" t="s">
        <v>93</v>
      </c>
      <c r="Q168" s="1">
        <v>39241</v>
      </c>
      <c r="R168">
        <v>1477082</v>
      </c>
      <c r="S168">
        <v>1</v>
      </c>
      <c r="T168">
        <v>228</v>
      </c>
      <c r="U168">
        <v>1</v>
      </c>
      <c r="V168" t="s">
        <v>116</v>
      </c>
      <c r="W168" t="s">
        <v>56</v>
      </c>
      <c r="X168" t="s">
        <v>56</v>
      </c>
      <c r="Y168" t="s">
        <v>56</v>
      </c>
      <c r="Z168" t="s">
        <v>92</v>
      </c>
      <c r="AA168" t="s">
        <v>56</v>
      </c>
      <c r="AB168" t="s">
        <v>130</v>
      </c>
      <c r="AC168" s="2">
        <v>39240</v>
      </c>
      <c r="AD168" t="s">
        <v>56</v>
      </c>
      <c r="AE168" t="s">
        <v>56</v>
      </c>
      <c r="AF168" t="s">
        <v>56</v>
      </c>
      <c r="AG168" t="s">
        <v>56</v>
      </c>
      <c r="AH168" t="s">
        <v>56</v>
      </c>
      <c r="AI168" s="1">
        <v>39241.084930555553</v>
      </c>
      <c r="AJ168" t="s">
        <v>73</v>
      </c>
      <c r="AK168" s="1">
        <v>40281.345578703702</v>
      </c>
      <c r="AL168" t="s">
        <v>78</v>
      </c>
      <c r="AM168" t="s">
        <v>56</v>
      </c>
      <c r="AN168" t="s">
        <v>56</v>
      </c>
      <c r="AO168" t="s">
        <v>56</v>
      </c>
      <c r="AP168" t="s">
        <v>56</v>
      </c>
      <c r="AQ168">
        <v>694</v>
      </c>
      <c r="AR168">
        <v>228</v>
      </c>
      <c r="AS168" t="s">
        <v>56</v>
      </c>
      <c r="AT168">
        <v>75</v>
      </c>
      <c r="AU168" t="s">
        <v>96</v>
      </c>
      <c r="AV168" t="s">
        <v>97</v>
      </c>
      <c r="AW168" t="s">
        <v>97</v>
      </c>
      <c r="AX168" t="s">
        <v>56</v>
      </c>
      <c r="AY168" t="s">
        <v>56</v>
      </c>
      <c r="AZ168" t="s">
        <v>56</v>
      </c>
      <c r="BA168">
        <v>740763</v>
      </c>
      <c r="BB168">
        <v>4240</v>
      </c>
      <c r="BC168" t="s">
        <v>93</v>
      </c>
      <c r="BD168">
        <v>4320</v>
      </c>
      <c r="BE168" t="s">
        <v>117</v>
      </c>
      <c r="BF168" t="s">
        <v>116</v>
      </c>
      <c r="BG168">
        <v>1</v>
      </c>
      <c r="BH168" t="s">
        <v>58</v>
      </c>
      <c r="BI168" t="s">
        <v>56</v>
      </c>
      <c r="BJ168">
        <v>154</v>
      </c>
      <c r="BK168" s="1">
        <v>45028.166516203702</v>
      </c>
      <c r="BL168" t="s">
        <v>59</v>
      </c>
    </row>
    <row r="169" spans="1:64" x14ac:dyDescent="0.35">
      <c r="A169">
        <v>22483</v>
      </c>
      <c r="B169">
        <v>99</v>
      </c>
      <c r="D169" t="s">
        <v>133</v>
      </c>
      <c r="E169" s="1">
        <v>39195.625</v>
      </c>
      <c r="F169" s="1" t="s">
        <v>172</v>
      </c>
      <c r="G169" t="s">
        <v>179</v>
      </c>
      <c r="H169" t="s">
        <v>106</v>
      </c>
      <c r="I169">
        <v>0.1</v>
      </c>
      <c r="J169" t="s">
        <v>60</v>
      </c>
      <c r="K169" t="s">
        <v>55</v>
      </c>
      <c r="L169">
        <v>15110308</v>
      </c>
      <c r="M169">
        <v>2377238</v>
      </c>
      <c r="N169" t="s">
        <v>55</v>
      </c>
      <c r="O169">
        <v>2</v>
      </c>
      <c r="P169" t="s">
        <v>93</v>
      </c>
      <c r="Q169" s="1">
        <v>39241</v>
      </c>
      <c r="R169">
        <v>1477082</v>
      </c>
      <c r="S169">
        <v>1</v>
      </c>
      <c r="T169">
        <v>0.1</v>
      </c>
      <c r="U169">
        <v>0.1</v>
      </c>
      <c r="V169">
        <v>1049</v>
      </c>
      <c r="W169" t="s">
        <v>60</v>
      </c>
      <c r="X169" t="s">
        <v>61</v>
      </c>
      <c r="Y169" t="s">
        <v>105</v>
      </c>
      <c r="Z169" t="s">
        <v>106</v>
      </c>
      <c r="AA169" t="s">
        <v>56</v>
      </c>
      <c r="AB169" t="s">
        <v>130</v>
      </c>
      <c r="AC169" s="2">
        <v>39240</v>
      </c>
      <c r="AD169" t="s">
        <v>56</v>
      </c>
      <c r="AE169" t="s">
        <v>56</v>
      </c>
      <c r="AF169" t="s">
        <v>75</v>
      </c>
      <c r="AG169" t="s">
        <v>56</v>
      </c>
      <c r="AH169" t="s">
        <v>56</v>
      </c>
      <c r="AI169" s="1">
        <v>39241.084930555553</v>
      </c>
      <c r="AJ169" t="s">
        <v>73</v>
      </c>
      <c r="AK169" s="1">
        <v>39264.373101851852</v>
      </c>
      <c r="AL169" t="s">
        <v>57</v>
      </c>
      <c r="AM169" t="s">
        <v>56</v>
      </c>
      <c r="AN169" t="s">
        <v>56</v>
      </c>
      <c r="AO169" t="s">
        <v>56</v>
      </c>
      <c r="AP169" t="s">
        <v>56</v>
      </c>
      <c r="AQ169">
        <v>694</v>
      </c>
      <c r="AR169">
        <v>0</v>
      </c>
      <c r="AS169" t="s">
        <v>56</v>
      </c>
      <c r="AT169">
        <v>75</v>
      </c>
      <c r="AU169" t="s">
        <v>96</v>
      </c>
      <c r="AV169" t="s">
        <v>97</v>
      </c>
      <c r="AW169" t="s">
        <v>97</v>
      </c>
      <c r="AX169" t="s">
        <v>56</v>
      </c>
      <c r="AY169" t="s">
        <v>56</v>
      </c>
      <c r="AZ169" t="s">
        <v>56</v>
      </c>
      <c r="BA169">
        <v>740763</v>
      </c>
      <c r="BB169">
        <v>1260</v>
      </c>
      <c r="BC169" t="s">
        <v>93</v>
      </c>
      <c r="BD169">
        <v>4320</v>
      </c>
      <c r="BE169" t="s">
        <v>106</v>
      </c>
      <c r="BF169">
        <v>1049</v>
      </c>
      <c r="BG169">
        <v>0.1</v>
      </c>
      <c r="BH169" t="s">
        <v>74</v>
      </c>
      <c r="BI169" t="s">
        <v>64</v>
      </c>
      <c r="BJ169">
        <v>75</v>
      </c>
      <c r="BK169" s="1">
        <v>45028.166516203702</v>
      </c>
      <c r="BL169" t="s">
        <v>59</v>
      </c>
    </row>
    <row r="170" spans="1:64" x14ac:dyDescent="0.35">
      <c r="A170">
        <v>22485</v>
      </c>
      <c r="B170">
        <v>99</v>
      </c>
      <c r="D170" t="s">
        <v>133</v>
      </c>
      <c r="E170" s="1">
        <v>39195.625</v>
      </c>
      <c r="F170" s="1" t="s">
        <v>172</v>
      </c>
      <c r="G170" t="s">
        <v>179</v>
      </c>
      <c r="H170" t="s">
        <v>103</v>
      </c>
      <c r="I170">
        <v>0.2</v>
      </c>
      <c r="J170" t="s">
        <v>56</v>
      </c>
      <c r="K170" t="s">
        <v>55</v>
      </c>
      <c r="L170">
        <v>15110310</v>
      </c>
      <c r="M170">
        <v>2377238</v>
      </c>
      <c r="N170" t="s">
        <v>55</v>
      </c>
      <c r="O170">
        <v>2</v>
      </c>
      <c r="P170" t="s">
        <v>93</v>
      </c>
      <c r="Q170" s="1">
        <v>39241</v>
      </c>
      <c r="R170">
        <v>1477082</v>
      </c>
      <c r="S170">
        <v>1</v>
      </c>
      <c r="T170">
        <v>0.2</v>
      </c>
      <c r="U170">
        <v>0.1</v>
      </c>
      <c r="V170">
        <v>1065</v>
      </c>
      <c r="W170" t="s">
        <v>56</v>
      </c>
      <c r="X170" t="s">
        <v>56</v>
      </c>
      <c r="Y170" t="s">
        <v>102</v>
      </c>
      <c r="Z170" t="s">
        <v>103</v>
      </c>
      <c r="AA170" t="s">
        <v>56</v>
      </c>
      <c r="AB170" t="s">
        <v>130</v>
      </c>
      <c r="AC170" s="2">
        <v>39240</v>
      </c>
      <c r="AD170" t="s">
        <v>56</v>
      </c>
      <c r="AE170" t="s">
        <v>56</v>
      </c>
      <c r="AF170" t="s">
        <v>56</v>
      </c>
      <c r="AG170" t="s">
        <v>56</v>
      </c>
      <c r="AH170" t="s">
        <v>56</v>
      </c>
      <c r="AI170" s="1">
        <v>39241.084930555553</v>
      </c>
      <c r="AJ170" t="s">
        <v>73</v>
      </c>
      <c r="AK170" s="1">
        <v>39264.373101851852</v>
      </c>
      <c r="AL170" t="s">
        <v>57</v>
      </c>
      <c r="AM170" t="s">
        <v>56</v>
      </c>
      <c r="AN170" t="s">
        <v>56</v>
      </c>
      <c r="AO170" t="s">
        <v>56</v>
      </c>
      <c r="AP170" t="s">
        <v>56</v>
      </c>
      <c r="AQ170">
        <v>694</v>
      </c>
      <c r="AR170">
        <v>0.2</v>
      </c>
      <c r="AS170" t="s">
        <v>56</v>
      </c>
      <c r="AT170">
        <v>75</v>
      </c>
      <c r="AU170" t="s">
        <v>96</v>
      </c>
      <c r="AV170" t="s">
        <v>97</v>
      </c>
      <c r="AW170" t="s">
        <v>97</v>
      </c>
      <c r="AX170" t="s">
        <v>56</v>
      </c>
      <c r="AY170" t="s">
        <v>56</v>
      </c>
      <c r="AZ170" t="s">
        <v>56</v>
      </c>
      <c r="BA170">
        <v>740763</v>
      </c>
      <c r="BB170">
        <v>1288</v>
      </c>
      <c r="BC170" t="s">
        <v>93</v>
      </c>
      <c r="BD170">
        <v>4320</v>
      </c>
      <c r="BE170" t="s">
        <v>103</v>
      </c>
      <c r="BF170">
        <v>1065</v>
      </c>
      <c r="BG170">
        <v>0.1</v>
      </c>
      <c r="BH170" t="s">
        <v>74</v>
      </c>
      <c r="BI170" t="s">
        <v>68</v>
      </c>
      <c r="BJ170">
        <v>75</v>
      </c>
      <c r="BK170" s="1">
        <v>45028.166516203702</v>
      </c>
      <c r="BL170" t="s">
        <v>59</v>
      </c>
    </row>
    <row r="171" spans="1:64" x14ac:dyDescent="0.35">
      <c r="A171">
        <v>22500</v>
      </c>
      <c r="B171">
        <v>99</v>
      </c>
      <c r="D171" t="s">
        <v>133</v>
      </c>
      <c r="E171" s="1">
        <v>39195.625</v>
      </c>
      <c r="F171" s="1" t="s">
        <v>172</v>
      </c>
      <c r="G171" t="s">
        <v>179</v>
      </c>
      <c r="H171" t="s">
        <v>119</v>
      </c>
      <c r="I171">
        <v>0.5</v>
      </c>
      <c r="J171" t="s">
        <v>60</v>
      </c>
      <c r="K171" t="s">
        <v>55</v>
      </c>
      <c r="L171">
        <v>15110315</v>
      </c>
      <c r="M171">
        <v>2377238</v>
      </c>
      <c r="N171" t="s">
        <v>55</v>
      </c>
      <c r="O171">
        <v>2</v>
      </c>
      <c r="P171" t="s">
        <v>93</v>
      </c>
      <c r="Q171" s="1">
        <v>39241</v>
      </c>
      <c r="R171">
        <v>1477082</v>
      </c>
      <c r="S171">
        <v>1</v>
      </c>
      <c r="T171">
        <v>0.5</v>
      </c>
      <c r="U171">
        <v>0.5</v>
      </c>
      <c r="V171">
        <v>1145</v>
      </c>
      <c r="W171" t="s">
        <v>60</v>
      </c>
      <c r="X171" t="s">
        <v>61</v>
      </c>
      <c r="Y171" t="s">
        <v>118</v>
      </c>
      <c r="Z171" t="s">
        <v>119</v>
      </c>
      <c r="AA171" t="s">
        <v>56</v>
      </c>
      <c r="AB171" t="s">
        <v>130</v>
      </c>
      <c r="AC171" s="2">
        <v>39240</v>
      </c>
      <c r="AD171" t="s">
        <v>56</v>
      </c>
      <c r="AE171" t="s">
        <v>56</v>
      </c>
      <c r="AF171" t="s">
        <v>75</v>
      </c>
      <c r="AG171" t="s">
        <v>56</v>
      </c>
      <c r="AH171" t="s">
        <v>56</v>
      </c>
      <c r="AI171" s="1">
        <v>39241.084930555553</v>
      </c>
      <c r="AJ171" t="s">
        <v>73</v>
      </c>
      <c r="AK171" s="1">
        <v>39264.373101851852</v>
      </c>
      <c r="AL171" t="s">
        <v>57</v>
      </c>
      <c r="AM171" t="s">
        <v>56</v>
      </c>
      <c r="AN171" t="s">
        <v>56</v>
      </c>
      <c r="AO171" t="s">
        <v>56</v>
      </c>
      <c r="AP171" t="s">
        <v>56</v>
      </c>
      <c r="AQ171">
        <v>694</v>
      </c>
      <c r="AR171">
        <v>0</v>
      </c>
      <c r="AS171" t="s">
        <v>56</v>
      </c>
      <c r="AT171">
        <v>75</v>
      </c>
      <c r="AU171" t="s">
        <v>96</v>
      </c>
      <c r="AV171" t="s">
        <v>97</v>
      </c>
      <c r="AW171" t="s">
        <v>97</v>
      </c>
      <c r="AX171" t="s">
        <v>56</v>
      </c>
      <c r="AY171" t="s">
        <v>56</v>
      </c>
      <c r="AZ171" t="s">
        <v>56</v>
      </c>
      <c r="BA171">
        <v>740763</v>
      </c>
      <c r="BB171">
        <v>1331</v>
      </c>
      <c r="BC171" t="s">
        <v>93</v>
      </c>
      <c r="BD171">
        <v>4320</v>
      </c>
      <c r="BE171" t="s">
        <v>119</v>
      </c>
      <c r="BF171">
        <v>1145</v>
      </c>
      <c r="BG171">
        <v>0.5</v>
      </c>
      <c r="BH171" t="s">
        <v>74</v>
      </c>
      <c r="BI171" t="s">
        <v>70</v>
      </c>
      <c r="BJ171">
        <v>75</v>
      </c>
      <c r="BK171" s="1">
        <v>45028.166516203702</v>
      </c>
      <c r="BL171" t="s">
        <v>59</v>
      </c>
    </row>
    <row r="172" spans="1:64" x14ac:dyDescent="0.35">
      <c r="A172">
        <v>22487</v>
      </c>
      <c r="B172">
        <v>99</v>
      </c>
      <c r="D172" t="s">
        <v>133</v>
      </c>
      <c r="E172" s="1">
        <v>39195.625</v>
      </c>
      <c r="F172" s="1" t="s">
        <v>172</v>
      </c>
      <c r="G172" t="s">
        <v>179</v>
      </c>
      <c r="H172" t="s">
        <v>100</v>
      </c>
      <c r="I172">
        <v>1.6</v>
      </c>
      <c r="J172" t="s">
        <v>56</v>
      </c>
      <c r="K172" t="s">
        <v>55</v>
      </c>
      <c r="L172">
        <v>15110312</v>
      </c>
      <c r="M172">
        <v>2377238</v>
      </c>
      <c r="N172" t="s">
        <v>55</v>
      </c>
      <c r="O172">
        <v>2</v>
      </c>
      <c r="P172" t="s">
        <v>93</v>
      </c>
      <c r="Q172" s="1">
        <v>39241</v>
      </c>
      <c r="R172">
        <v>1477082</v>
      </c>
      <c r="S172">
        <v>1</v>
      </c>
      <c r="T172">
        <v>1.6</v>
      </c>
      <c r="U172">
        <v>1</v>
      </c>
      <c r="V172">
        <v>1090</v>
      </c>
      <c r="W172" t="s">
        <v>56</v>
      </c>
      <c r="X172" t="s">
        <v>56</v>
      </c>
      <c r="Y172" t="s">
        <v>99</v>
      </c>
      <c r="Z172" t="s">
        <v>100</v>
      </c>
      <c r="AA172" t="s">
        <v>56</v>
      </c>
      <c r="AB172" t="s">
        <v>130</v>
      </c>
      <c r="AC172" s="2">
        <v>39240</v>
      </c>
      <c r="AD172" t="s">
        <v>56</v>
      </c>
      <c r="AE172" t="s">
        <v>56</v>
      </c>
      <c r="AF172" t="s">
        <v>56</v>
      </c>
      <c r="AG172" t="s">
        <v>56</v>
      </c>
      <c r="AH172" t="s">
        <v>56</v>
      </c>
      <c r="AI172" s="1">
        <v>39241.084930555553</v>
      </c>
      <c r="AJ172" t="s">
        <v>73</v>
      </c>
      <c r="AK172" s="1">
        <v>39264.373101851852</v>
      </c>
      <c r="AL172" t="s">
        <v>57</v>
      </c>
      <c r="AM172" t="s">
        <v>56</v>
      </c>
      <c r="AN172" t="s">
        <v>56</v>
      </c>
      <c r="AO172" t="s">
        <v>56</v>
      </c>
      <c r="AP172" t="s">
        <v>56</v>
      </c>
      <c r="AQ172">
        <v>694</v>
      </c>
      <c r="AR172">
        <v>1.6</v>
      </c>
      <c r="AS172" t="s">
        <v>56</v>
      </c>
      <c r="AT172">
        <v>75</v>
      </c>
      <c r="AU172" t="s">
        <v>96</v>
      </c>
      <c r="AV172" t="s">
        <v>97</v>
      </c>
      <c r="AW172" t="s">
        <v>97</v>
      </c>
      <c r="AX172" t="s">
        <v>56</v>
      </c>
      <c r="AY172" t="s">
        <v>56</v>
      </c>
      <c r="AZ172" t="s">
        <v>56</v>
      </c>
      <c r="BA172">
        <v>740763</v>
      </c>
      <c r="BB172">
        <v>1305</v>
      </c>
      <c r="BC172" t="s">
        <v>93</v>
      </c>
      <c r="BD172">
        <v>4320</v>
      </c>
      <c r="BE172" t="s">
        <v>100</v>
      </c>
      <c r="BF172">
        <v>1090</v>
      </c>
      <c r="BG172">
        <v>1</v>
      </c>
      <c r="BH172" t="s">
        <v>74</v>
      </c>
      <c r="BI172" t="s">
        <v>69</v>
      </c>
      <c r="BJ172">
        <v>75</v>
      </c>
      <c r="BK172" s="1">
        <v>45028.166516203702</v>
      </c>
      <c r="BL172" t="s">
        <v>59</v>
      </c>
    </row>
    <row r="173" spans="1:64" x14ac:dyDescent="0.35">
      <c r="A173">
        <v>24099</v>
      </c>
      <c r="B173">
        <v>99</v>
      </c>
      <c r="D173" t="s">
        <v>133</v>
      </c>
      <c r="E173" s="1">
        <v>39562.479861111111</v>
      </c>
      <c r="F173" s="1" t="s">
        <v>172</v>
      </c>
      <c r="G173" t="s">
        <v>179</v>
      </c>
      <c r="H173" t="s">
        <v>98</v>
      </c>
      <c r="I173">
        <v>0.2</v>
      </c>
      <c r="J173" t="s">
        <v>56</v>
      </c>
      <c r="K173" t="s">
        <v>55</v>
      </c>
      <c r="L173">
        <v>15606594</v>
      </c>
      <c r="M173">
        <v>2416911</v>
      </c>
      <c r="N173" t="s">
        <v>55</v>
      </c>
      <c r="O173">
        <v>2</v>
      </c>
      <c r="P173" t="s">
        <v>135</v>
      </c>
      <c r="Q173" s="1">
        <v>39709</v>
      </c>
      <c r="R173">
        <v>1590428</v>
      </c>
      <c r="S173">
        <v>1</v>
      </c>
      <c r="T173">
        <v>0.2</v>
      </c>
      <c r="U173">
        <v>0.1</v>
      </c>
      <c r="V173">
        <v>1000</v>
      </c>
      <c r="W173" t="s">
        <v>56</v>
      </c>
      <c r="X173" t="s">
        <v>56</v>
      </c>
      <c r="Y173" t="s">
        <v>94</v>
      </c>
      <c r="Z173" t="s">
        <v>98</v>
      </c>
      <c r="AA173" t="s">
        <v>56</v>
      </c>
      <c r="AB173" t="s">
        <v>129</v>
      </c>
      <c r="AC173" s="2">
        <v>39708</v>
      </c>
      <c r="AD173" t="s">
        <v>56</v>
      </c>
      <c r="AE173" t="s">
        <v>56</v>
      </c>
      <c r="AF173" t="s">
        <v>56</v>
      </c>
      <c r="AG173" t="s">
        <v>56</v>
      </c>
      <c r="AH173" t="s">
        <v>56</v>
      </c>
      <c r="AI173" s="1">
        <v>39709.084444444445</v>
      </c>
      <c r="AJ173" t="s">
        <v>73</v>
      </c>
      <c r="AK173" s="1">
        <v>42393.713159722225</v>
      </c>
      <c r="AL173" t="s">
        <v>57</v>
      </c>
      <c r="AM173" t="s">
        <v>56</v>
      </c>
      <c r="AN173" t="s">
        <v>56</v>
      </c>
      <c r="AO173" t="s">
        <v>56</v>
      </c>
      <c r="AP173" t="s">
        <v>56</v>
      </c>
      <c r="AQ173" t="s">
        <v>56</v>
      </c>
      <c r="AR173">
        <v>0.2</v>
      </c>
      <c r="AS173" t="s">
        <v>56</v>
      </c>
      <c r="AT173">
        <v>75</v>
      </c>
      <c r="AU173" t="s">
        <v>96</v>
      </c>
      <c r="AV173" t="s">
        <v>97</v>
      </c>
      <c r="AW173" t="s">
        <v>97</v>
      </c>
      <c r="AX173" t="s">
        <v>56</v>
      </c>
      <c r="AY173" t="s">
        <v>56</v>
      </c>
      <c r="AZ173" t="s">
        <v>56</v>
      </c>
      <c r="BA173">
        <v>790958</v>
      </c>
      <c r="BB173">
        <v>3928</v>
      </c>
      <c r="BC173" t="s">
        <v>135</v>
      </c>
      <c r="BD173">
        <v>4320</v>
      </c>
      <c r="BE173" t="s">
        <v>98</v>
      </c>
      <c r="BF173">
        <v>1000</v>
      </c>
      <c r="BG173">
        <v>0.2</v>
      </c>
      <c r="BH173" t="s">
        <v>74</v>
      </c>
      <c r="BI173" t="s">
        <v>56</v>
      </c>
      <c r="BJ173">
        <v>75</v>
      </c>
      <c r="BK173" s="1">
        <v>45028.166516203702</v>
      </c>
      <c r="BL173" t="s">
        <v>59</v>
      </c>
    </row>
    <row r="174" spans="1:64" x14ac:dyDescent="0.35">
      <c r="A174">
        <v>24110</v>
      </c>
      <c r="B174">
        <v>99</v>
      </c>
      <c r="D174" t="s">
        <v>133</v>
      </c>
      <c r="E174" s="1">
        <v>39562.479861111111</v>
      </c>
      <c r="F174" s="1" t="s">
        <v>172</v>
      </c>
      <c r="G174" t="s">
        <v>179</v>
      </c>
      <c r="H174" t="s">
        <v>112</v>
      </c>
      <c r="I174">
        <v>0.1</v>
      </c>
      <c r="J174" t="s">
        <v>60</v>
      </c>
      <c r="K174" t="s">
        <v>55</v>
      </c>
      <c r="L174">
        <v>15606637</v>
      </c>
      <c r="M174">
        <v>2416911</v>
      </c>
      <c r="N174" t="s">
        <v>55</v>
      </c>
      <c r="O174">
        <v>2</v>
      </c>
      <c r="P174" t="s">
        <v>135</v>
      </c>
      <c r="Q174" s="1">
        <v>39709</v>
      </c>
      <c r="R174">
        <v>1590428</v>
      </c>
      <c r="S174">
        <v>1</v>
      </c>
      <c r="T174">
        <v>0.1</v>
      </c>
      <c r="U174">
        <v>0.1</v>
      </c>
      <c r="V174">
        <v>1025</v>
      </c>
      <c r="W174" t="s">
        <v>60</v>
      </c>
      <c r="X174" t="s">
        <v>61</v>
      </c>
      <c r="Y174" t="s">
        <v>111</v>
      </c>
      <c r="Z174" t="s">
        <v>112</v>
      </c>
      <c r="AA174" t="s">
        <v>56</v>
      </c>
      <c r="AB174" t="s">
        <v>129</v>
      </c>
      <c r="AC174" s="2">
        <v>39708</v>
      </c>
      <c r="AD174" t="s">
        <v>56</v>
      </c>
      <c r="AE174" t="s">
        <v>56</v>
      </c>
      <c r="AF174" t="s">
        <v>75</v>
      </c>
      <c r="AG174" t="s">
        <v>56</v>
      </c>
      <c r="AH174" t="s">
        <v>56</v>
      </c>
      <c r="AI174" s="1">
        <v>39709.084444444445</v>
      </c>
      <c r="AJ174" t="s">
        <v>73</v>
      </c>
      <c r="AK174" s="1">
        <v>42393.713159722225</v>
      </c>
      <c r="AL174" t="s">
        <v>57</v>
      </c>
      <c r="AM174" t="s">
        <v>56</v>
      </c>
      <c r="AN174" t="s">
        <v>56</v>
      </c>
      <c r="AO174" t="s">
        <v>56</v>
      </c>
      <c r="AP174" t="s">
        <v>56</v>
      </c>
      <c r="AQ174" t="s">
        <v>56</v>
      </c>
      <c r="AR174">
        <v>0</v>
      </c>
      <c r="AS174" t="s">
        <v>56</v>
      </c>
      <c r="AT174">
        <v>75</v>
      </c>
      <c r="AU174" t="s">
        <v>96</v>
      </c>
      <c r="AV174" t="s">
        <v>97</v>
      </c>
      <c r="AW174" t="s">
        <v>97</v>
      </c>
      <c r="AX174" t="s">
        <v>56</v>
      </c>
      <c r="AY174" t="s">
        <v>56</v>
      </c>
      <c r="AZ174" t="s">
        <v>56</v>
      </c>
      <c r="BA174">
        <v>790958</v>
      </c>
      <c r="BB174">
        <v>3931</v>
      </c>
      <c r="BC174" t="s">
        <v>135</v>
      </c>
      <c r="BD174">
        <v>4320</v>
      </c>
      <c r="BE174" t="s">
        <v>112</v>
      </c>
      <c r="BF174">
        <v>1025</v>
      </c>
      <c r="BG174">
        <v>0.1</v>
      </c>
      <c r="BH174" t="s">
        <v>74</v>
      </c>
      <c r="BI174" t="s">
        <v>56</v>
      </c>
      <c r="BJ174">
        <v>75</v>
      </c>
      <c r="BK174" s="1">
        <v>45028.166516203702</v>
      </c>
      <c r="BL174" t="s">
        <v>59</v>
      </c>
    </row>
    <row r="175" spans="1:64" x14ac:dyDescent="0.35">
      <c r="A175">
        <v>24111</v>
      </c>
      <c r="B175">
        <v>99</v>
      </c>
      <c r="D175" t="s">
        <v>133</v>
      </c>
      <c r="E175" s="1">
        <v>39562.479861111111</v>
      </c>
      <c r="F175" s="1" t="s">
        <v>172</v>
      </c>
      <c r="G175" t="s">
        <v>179</v>
      </c>
      <c r="H175" t="s">
        <v>110</v>
      </c>
      <c r="I175">
        <v>0.51</v>
      </c>
      <c r="J175" t="s">
        <v>56</v>
      </c>
      <c r="K175" t="s">
        <v>55</v>
      </c>
      <c r="L175">
        <v>15606651</v>
      </c>
      <c r="M175">
        <v>2416911</v>
      </c>
      <c r="N175" t="s">
        <v>55</v>
      </c>
      <c r="O175">
        <v>2</v>
      </c>
      <c r="P175" t="s">
        <v>135</v>
      </c>
      <c r="Q175" s="1">
        <v>39709</v>
      </c>
      <c r="R175">
        <v>1590428</v>
      </c>
      <c r="S175">
        <v>1</v>
      </c>
      <c r="T175">
        <v>0.51</v>
      </c>
      <c r="U175">
        <v>0.1</v>
      </c>
      <c r="V175">
        <v>1030</v>
      </c>
      <c r="W175" t="s">
        <v>56</v>
      </c>
      <c r="X175" t="s">
        <v>56</v>
      </c>
      <c r="Y175" t="s">
        <v>109</v>
      </c>
      <c r="Z175" t="s">
        <v>110</v>
      </c>
      <c r="AA175" t="s">
        <v>56</v>
      </c>
      <c r="AB175" t="s">
        <v>129</v>
      </c>
      <c r="AC175" s="2">
        <v>39708</v>
      </c>
      <c r="AD175" t="s">
        <v>56</v>
      </c>
      <c r="AE175" t="s">
        <v>56</v>
      </c>
      <c r="AF175" t="s">
        <v>56</v>
      </c>
      <c r="AG175" t="s">
        <v>56</v>
      </c>
      <c r="AH175" t="s">
        <v>56</v>
      </c>
      <c r="AI175" s="1">
        <v>39709.084444444445</v>
      </c>
      <c r="AJ175" t="s">
        <v>73</v>
      </c>
      <c r="AK175" s="1">
        <v>42393.713159722225</v>
      </c>
      <c r="AL175" t="s">
        <v>57</v>
      </c>
      <c r="AM175" t="s">
        <v>56</v>
      </c>
      <c r="AN175" t="s">
        <v>56</v>
      </c>
      <c r="AO175" t="s">
        <v>56</v>
      </c>
      <c r="AP175" t="s">
        <v>56</v>
      </c>
      <c r="AQ175" t="s">
        <v>56</v>
      </c>
      <c r="AR175">
        <v>0.51</v>
      </c>
      <c r="AS175" t="s">
        <v>56</v>
      </c>
      <c r="AT175">
        <v>75</v>
      </c>
      <c r="AU175" t="s">
        <v>96</v>
      </c>
      <c r="AV175" t="s">
        <v>97</v>
      </c>
      <c r="AW175" t="s">
        <v>97</v>
      </c>
      <c r="AX175" t="s">
        <v>56</v>
      </c>
      <c r="AY175" t="s">
        <v>56</v>
      </c>
      <c r="AZ175" t="s">
        <v>56</v>
      </c>
      <c r="BA175">
        <v>790958</v>
      </c>
      <c r="BB175">
        <v>3932</v>
      </c>
      <c r="BC175" t="s">
        <v>135</v>
      </c>
      <c r="BD175">
        <v>4320</v>
      </c>
      <c r="BE175" t="s">
        <v>110</v>
      </c>
      <c r="BF175">
        <v>1030</v>
      </c>
      <c r="BG175">
        <v>0.3</v>
      </c>
      <c r="BH175" t="s">
        <v>74</v>
      </c>
      <c r="BI175" t="s">
        <v>56</v>
      </c>
      <c r="BJ175">
        <v>75</v>
      </c>
      <c r="BK175" s="1">
        <v>45028.166516203702</v>
      </c>
      <c r="BL175" t="s">
        <v>59</v>
      </c>
    </row>
    <row r="176" spans="1:64" x14ac:dyDescent="0.35">
      <c r="A176">
        <v>24113</v>
      </c>
      <c r="B176">
        <v>99</v>
      </c>
      <c r="D176" t="s">
        <v>133</v>
      </c>
      <c r="E176" s="1">
        <v>39562.479861111111</v>
      </c>
      <c r="F176" s="1" t="s">
        <v>172</v>
      </c>
      <c r="G176" t="s">
        <v>179</v>
      </c>
      <c r="H176" t="s">
        <v>108</v>
      </c>
      <c r="I176">
        <v>0.47</v>
      </c>
      <c r="J176" t="s">
        <v>56</v>
      </c>
      <c r="K176" t="s">
        <v>55</v>
      </c>
      <c r="L176">
        <v>15606665</v>
      </c>
      <c r="M176">
        <v>2416911</v>
      </c>
      <c r="N176" t="s">
        <v>55</v>
      </c>
      <c r="O176">
        <v>2</v>
      </c>
      <c r="P176" t="s">
        <v>135</v>
      </c>
      <c r="Q176" s="1">
        <v>39709</v>
      </c>
      <c r="R176">
        <v>1590428</v>
      </c>
      <c r="S176">
        <v>1</v>
      </c>
      <c r="T176">
        <v>0.47</v>
      </c>
      <c r="U176">
        <v>0.1</v>
      </c>
      <c r="V176">
        <v>1040</v>
      </c>
      <c r="W176" t="s">
        <v>56</v>
      </c>
      <c r="X176" t="s">
        <v>56</v>
      </c>
      <c r="Y176" t="s">
        <v>107</v>
      </c>
      <c r="Z176" t="s">
        <v>108</v>
      </c>
      <c r="AA176" t="s">
        <v>56</v>
      </c>
      <c r="AB176" t="s">
        <v>129</v>
      </c>
      <c r="AC176" s="2">
        <v>39708</v>
      </c>
      <c r="AD176" t="s">
        <v>56</v>
      </c>
      <c r="AE176" t="s">
        <v>56</v>
      </c>
      <c r="AF176" t="s">
        <v>56</v>
      </c>
      <c r="AG176" t="s">
        <v>56</v>
      </c>
      <c r="AH176" t="s">
        <v>56</v>
      </c>
      <c r="AI176" s="1">
        <v>39709.084444444445</v>
      </c>
      <c r="AJ176" t="s">
        <v>73</v>
      </c>
      <c r="AK176" s="1">
        <v>42393.713159722225</v>
      </c>
      <c r="AL176" t="s">
        <v>57</v>
      </c>
      <c r="AM176" t="s">
        <v>56</v>
      </c>
      <c r="AN176" t="s">
        <v>56</v>
      </c>
      <c r="AO176" t="s">
        <v>56</v>
      </c>
      <c r="AP176" t="s">
        <v>56</v>
      </c>
      <c r="AQ176" t="s">
        <v>56</v>
      </c>
      <c r="AR176">
        <v>0.47</v>
      </c>
      <c r="AS176" t="s">
        <v>56</v>
      </c>
      <c r="AT176">
        <v>75</v>
      </c>
      <c r="AU176" t="s">
        <v>96</v>
      </c>
      <c r="AV176" t="s">
        <v>97</v>
      </c>
      <c r="AW176" t="s">
        <v>97</v>
      </c>
      <c r="AX176" t="s">
        <v>56</v>
      </c>
      <c r="AY176" t="s">
        <v>56</v>
      </c>
      <c r="AZ176" t="s">
        <v>56</v>
      </c>
      <c r="BA176">
        <v>790958</v>
      </c>
      <c r="BB176">
        <v>3933</v>
      </c>
      <c r="BC176" t="s">
        <v>135</v>
      </c>
      <c r="BD176">
        <v>4320</v>
      </c>
      <c r="BE176" t="s">
        <v>108</v>
      </c>
      <c r="BF176">
        <v>1040</v>
      </c>
      <c r="BG176">
        <v>0.2</v>
      </c>
      <c r="BH176" t="s">
        <v>74</v>
      </c>
      <c r="BI176" t="s">
        <v>56</v>
      </c>
      <c r="BJ176">
        <v>75</v>
      </c>
      <c r="BK176" s="1">
        <v>45028.166516203702</v>
      </c>
      <c r="BL176" t="s">
        <v>59</v>
      </c>
    </row>
    <row r="177" spans="1:64" x14ac:dyDescent="0.35">
      <c r="A177">
        <v>24154</v>
      </c>
      <c r="B177">
        <v>99</v>
      </c>
      <c r="D177" t="s">
        <v>133</v>
      </c>
      <c r="E177" s="1">
        <v>39562.479861111111</v>
      </c>
      <c r="F177" s="1" t="s">
        <v>172</v>
      </c>
      <c r="G177" t="s">
        <v>179</v>
      </c>
      <c r="H177" t="s">
        <v>117</v>
      </c>
      <c r="I177">
        <v>217</v>
      </c>
      <c r="J177" t="s">
        <v>56</v>
      </c>
      <c r="K177" t="s">
        <v>55</v>
      </c>
      <c r="L177">
        <v>15606832</v>
      </c>
      <c r="M177">
        <v>2416911</v>
      </c>
      <c r="N177" t="s">
        <v>55</v>
      </c>
      <c r="O177">
        <v>2</v>
      </c>
      <c r="P177" t="s">
        <v>135</v>
      </c>
      <c r="Q177" s="1">
        <v>39709</v>
      </c>
      <c r="R177">
        <v>1590428</v>
      </c>
      <c r="S177">
        <v>1</v>
      </c>
      <c r="T177">
        <v>217</v>
      </c>
      <c r="U177">
        <v>1</v>
      </c>
      <c r="V177" t="s">
        <v>116</v>
      </c>
      <c r="W177" t="s">
        <v>56</v>
      </c>
      <c r="X177" t="s">
        <v>56</v>
      </c>
      <c r="Y177" t="s">
        <v>56</v>
      </c>
      <c r="Z177" t="s">
        <v>117</v>
      </c>
      <c r="AA177" t="s">
        <v>56</v>
      </c>
      <c r="AB177" t="s">
        <v>129</v>
      </c>
      <c r="AC177" s="2">
        <v>39708</v>
      </c>
      <c r="AD177" t="s">
        <v>56</v>
      </c>
      <c r="AE177" t="s">
        <v>56</v>
      </c>
      <c r="AF177" t="s">
        <v>56</v>
      </c>
      <c r="AG177" t="s">
        <v>56</v>
      </c>
      <c r="AH177" t="s">
        <v>56</v>
      </c>
      <c r="AI177" s="1">
        <v>39709.084456018521</v>
      </c>
      <c r="AJ177" t="s">
        <v>73</v>
      </c>
      <c r="AK177" s="1">
        <v>42010.368402777778</v>
      </c>
      <c r="AL177" t="s">
        <v>78</v>
      </c>
      <c r="AM177" t="s">
        <v>77</v>
      </c>
      <c r="AN177" t="s">
        <v>56</v>
      </c>
      <c r="AO177" t="s">
        <v>56</v>
      </c>
      <c r="AP177" t="s">
        <v>56</v>
      </c>
      <c r="AQ177" t="s">
        <v>56</v>
      </c>
      <c r="AR177">
        <v>217</v>
      </c>
      <c r="AS177" t="s">
        <v>56</v>
      </c>
      <c r="AT177">
        <v>144</v>
      </c>
      <c r="AU177" t="s">
        <v>136</v>
      </c>
      <c r="AV177" t="s">
        <v>137</v>
      </c>
      <c r="AW177" t="s">
        <v>137</v>
      </c>
      <c r="AX177" t="s">
        <v>56</v>
      </c>
      <c r="AY177" t="s">
        <v>56</v>
      </c>
      <c r="AZ177" t="s">
        <v>56</v>
      </c>
      <c r="BA177">
        <v>790958</v>
      </c>
      <c r="BB177">
        <v>4239</v>
      </c>
      <c r="BC177" t="s">
        <v>135</v>
      </c>
      <c r="BD177">
        <v>4320</v>
      </c>
      <c r="BE177" t="s">
        <v>117</v>
      </c>
      <c r="BF177" t="s">
        <v>116</v>
      </c>
      <c r="BG177">
        <v>1</v>
      </c>
      <c r="BH177" t="s">
        <v>58</v>
      </c>
      <c r="BI177" t="s">
        <v>56</v>
      </c>
      <c r="BJ177">
        <v>154</v>
      </c>
      <c r="BK177" s="1">
        <v>45028.166516203702</v>
      </c>
      <c r="BL177" t="s">
        <v>59</v>
      </c>
    </row>
    <row r="178" spans="1:64" x14ac:dyDescent="0.35">
      <c r="A178">
        <v>24124</v>
      </c>
      <c r="B178">
        <v>99</v>
      </c>
      <c r="D178" t="s">
        <v>133</v>
      </c>
      <c r="E178" s="1">
        <v>39562.479861111111</v>
      </c>
      <c r="F178" s="1" t="s">
        <v>172</v>
      </c>
      <c r="G178" t="s">
        <v>179</v>
      </c>
      <c r="H178" t="s">
        <v>106</v>
      </c>
      <c r="I178">
        <v>0.1</v>
      </c>
      <c r="J178" t="s">
        <v>60</v>
      </c>
      <c r="K178" t="s">
        <v>55</v>
      </c>
      <c r="L178">
        <v>15606693</v>
      </c>
      <c r="M178">
        <v>2416911</v>
      </c>
      <c r="N178" t="s">
        <v>55</v>
      </c>
      <c r="O178">
        <v>2</v>
      </c>
      <c r="P178" t="s">
        <v>135</v>
      </c>
      <c r="Q178" s="1">
        <v>39709</v>
      </c>
      <c r="R178">
        <v>1590428</v>
      </c>
      <c r="S178">
        <v>1</v>
      </c>
      <c r="T178">
        <v>0.1</v>
      </c>
      <c r="U178">
        <v>0.1</v>
      </c>
      <c r="V178">
        <v>1049</v>
      </c>
      <c r="W178" t="s">
        <v>60</v>
      </c>
      <c r="X178" t="s">
        <v>61</v>
      </c>
      <c r="Y178" t="s">
        <v>105</v>
      </c>
      <c r="Z178" t="s">
        <v>106</v>
      </c>
      <c r="AA178" t="s">
        <v>56</v>
      </c>
      <c r="AB178" t="s">
        <v>129</v>
      </c>
      <c r="AC178" s="2">
        <v>39708</v>
      </c>
      <c r="AD178" t="s">
        <v>56</v>
      </c>
      <c r="AE178" t="s">
        <v>56</v>
      </c>
      <c r="AF178" t="s">
        <v>75</v>
      </c>
      <c r="AG178" t="s">
        <v>56</v>
      </c>
      <c r="AH178" t="s">
        <v>56</v>
      </c>
      <c r="AI178" s="1">
        <v>39709.084456018521</v>
      </c>
      <c r="AJ178" t="s">
        <v>73</v>
      </c>
      <c r="AK178" s="1">
        <v>42393.713159722225</v>
      </c>
      <c r="AL178" t="s">
        <v>57</v>
      </c>
      <c r="AM178" t="s">
        <v>56</v>
      </c>
      <c r="AN178" t="s">
        <v>56</v>
      </c>
      <c r="AO178" t="s">
        <v>56</v>
      </c>
      <c r="AP178" t="s">
        <v>56</v>
      </c>
      <c r="AQ178" t="s">
        <v>56</v>
      </c>
      <c r="AR178">
        <v>-0.03</v>
      </c>
      <c r="AS178" t="s">
        <v>56</v>
      </c>
      <c r="AT178">
        <v>75</v>
      </c>
      <c r="AU178" t="s">
        <v>96</v>
      </c>
      <c r="AV178" t="s">
        <v>97</v>
      </c>
      <c r="AW178" t="s">
        <v>97</v>
      </c>
      <c r="AX178" t="s">
        <v>56</v>
      </c>
      <c r="AY178" t="s">
        <v>56</v>
      </c>
      <c r="AZ178" t="s">
        <v>56</v>
      </c>
      <c r="BA178">
        <v>790958</v>
      </c>
      <c r="BB178">
        <v>3935</v>
      </c>
      <c r="BC178" t="s">
        <v>135</v>
      </c>
      <c r="BD178">
        <v>4320</v>
      </c>
      <c r="BE178" t="s">
        <v>106</v>
      </c>
      <c r="BF178">
        <v>1049</v>
      </c>
      <c r="BG178">
        <v>0.1</v>
      </c>
      <c r="BH178" t="s">
        <v>74</v>
      </c>
      <c r="BI178" t="s">
        <v>56</v>
      </c>
      <c r="BJ178">
        <v>75</v>
      </c>
      <c r="BK178" s="1">
        <v>45028.166516203702</v>
      </c>
      <c r="BL178" t="s">
        <v>59</v>
      </c>
    </row>
    <row r="179" spans="1:64" x14ac:dyDescent="0.35">
      <c r="A179">
        <v>24135</v>
      </c>
      <c r="B179">
        <v>99</v>
      </c>
      <c r="D179" t="s">
        <v>133</v>
      </c>
      <c r="E179" s="1">
        <v>39562.479861111111</v>
      </c>
      <c r="F179" s="1" t="s">
        <v>172</v>
      </c>
      <c r="G179" t="s">
        <v>179</v>
      </c>
      <c r="H179" t="s">
        <v>103</v>
      </c>
      <c r="I179">
        <v>0.23</v>
      </c>
      <c r="J179" t="s">
        <v>56</v>
      </c>
      <c r="K179" t="s">
        <v>55</v>
      </c>
      <c r="L179">
        <v>15606733</v>
      </c>
      <c r="M179">
        <v>2416911</v>
      </c>
      <c r="N179" t="s">
        <v>55</v>
      </c>
      <c r="O179">
        <v>2</v>
      </c>
      <c r="P179" t="s">
        <v>135</v>
      </c>
      <c r="Q179" s="1">
        <v>39709</v>
      </c>
      <c r="R179">
        <v>1590428</v>
      </c>
      <c r="S179">
        <v>1</v>
      </c>
      <c r="T179">
        <v>0.23</v>
      </c>
      <c r="U179">
        <v>0.1</v>
      </c>
      <c r="V179">
        <v>1065</v>
      </c>
      <c r="W179" t="s">
        <v>56</v>
      </c>
      <c r="X179" t="s">
        <v>56</v>
      </c>
      <c r="Y179" t="s">
        <v>102</v>
      </c>
      <c r="Z179" t="s">
        <v>103</v>
      </c>
      <c r="AA179" t="s">
        <v>56</v>
      </c>
      <c r="AB179" t="s">
        <v>129</v>
      </c>
      <c r="AC179" s="2">
        <v>39708</v>
      </c>
      <c r="AD179" t="s">
        <v>56</v>
      </c>
      <c r="AE179" t="s">
        <v>56</v>
      </c>
      <c r="AF179" t="s">
        <v>56</v>
      </c>
      <c r="AG179" t="s">
        <v>56</v>
      </c>
      <c r="AH179" t="s">
        <v>56</v>
      </c>
      <c r="AI179" s="1">
        <v>39709.084456018521</v>
      </c>
      <c r="AJ179" t="s">
        <v>73</v>
      </c>
      <c r="AK179" s="1">
        <v>42393.713159722225</v>
      </c>
      <c r="AL179" t="s">
        <v>57</v>
      </c>
      <c r="AM179" t="s">
        <v>56</v>
      </c>
      <c r="AN179" t="s">
        <v>56</v>
      </c>
      <c r="AO179" t="s">
        <v>56</v>
      </c>
      <c r="AP179" t="s">
        <v>56</v>
      </c>
      <c r="AQ179" t="s">
        <v>56</v>
      </c>
      <c r="AR179">
        <v>0.23</v>
      </c>
      <c r="AS179" t="s">
        <v>56</v>
      </c>
      <c r="AT179">
        <v>75</v>
      </c>
      <c r="AU179" t="s">
        <v>96</v>
      </c>
      <c r="AV179" t="s">
        <v>97</v>
      </c>
      <c r="AW179" t="s">
        <v>97</v>
      </c>
      <c r="AX179" t="s">
        <v>56</v>
      </c>
      <c r="AY179" t="s">
        <v>56</v>
      </c>
      <c r="AZ179" t="s">
        <v>56</v>
      </c>
      <c r="BA179">
        <v>790958</v>
      </c>
      <c r="BB179">
        <v>3938</v>
      </c>
      <c r="BC179" t="s">
        <v>135</v>
      </c>
      <c r="BD179">
        <v>4320</v>
      </c>
      <c r="BE179" t="s">
        <v>103</v>
      </c>
      <c r="BF179">
        <v>1065</v>
      </c>
      <c r="BG179">
        <v>0.2</v>
      </c>
      <c r="BH179" t="s">
        <v>74</v>
      </c>
      <c r="BI179" t="s">
        <v>56</v>
      </c>
      <c r="BJ179">
        <v>75</v>
      </c>
      <c r="BK179" s="1">
        <v>45028.166516203702</v>
      </c>
      <c r="BL179" t="s">
        <v>59</v>
      </c>
    </row>
    <row r="180" spans="1:64" x14ac:dyDescent="0.35">
      <c r="A180">
        <v>24151</v>
      </c>
      <c r="B180">
        <v>99</v>
      </c>
      <c r="D180" t="s">
        <v>133</v>
      </c>
      <c r="E180" s="1">
        <v>39562.479861111111</v>
      </c>
      <c r="F180" s="1" t="s">
        <v>172</v>
      </c>
      <c r="G180" t="s">
        <v>179</v>
      </c>
      <c r="H180" t="s">
        <v>119</v>
      </c>
      <c r="I180">
        <v>0.5</v>
      </c>
      <c r="J180" t="s">
        <v>60</v>
      </c>
      <c r="K180" t="s">
        <v>55</v>
      </c>
      <c r="L180">
        <v>15606805</v>
      </c>
      <c r="M180">
        <v>2416911</v>
      </c>
      <c r="N180" t="s">
        <v>55</v>
      </c>
      <c r="O180">
        <v>2</v>
      </c>
      <c r="P180" t="s">
        <v>135</v>
      </c>
      <c r="Q180" s="1">
        <v>39709</v>
      </c>
      <c r="R180">
        <v>1590428</v>
      </c>
      <c r="S180">
        <v>1</v>
      </c>
      <c r="T180">
        <v>0.5</v>
      </c>
      <c r="U180">
        <v>0.5</v>
      </c>
      <c r="V180">
        <v>1145</v>
      </c>
      <c r="W180" t="s">
        <v>60</v>
      </c>
      <c r="X180" t="s">
        <v>61</v>
      </c>
      <c r="Y180" t="s">
        <v>118</v>
      </c>
      <c r="Z180" t="s">
        <v>119</v>
      </c>
      <c r="AA180" t="s">
        <v>56</v>
      </c>
      <c r="AB180" t="s">
        <v>129</v>
      </c>
      <c r="AC180" s="2">
        <v>39708</v>
      </c>
      <c r="AD180" t="s">
        <v>56</v>
      </c>
      <c r="AE180" t="s">
        <v>56</v>
      </c>
      <c r="AF180" t="s">
        <v>75</v>
      </c>
      <c r="AG180" t="s">
        <v>56</v>
      </c>
      <c r="AH180" t="s">
        <v>56</v>
      </c>
      <c r="AI180" s="1">
        <v>39709.084456018521</v>
      </c>
      <c r="AJ180" t="s">
        <v>73</v>
      </c>
      <c r="AK180" s="1">
        <v>42393.713159722225</v>
      </c>
      <c r="AL180" t="s">
        <v>57</v>
      </c>
      <c r="AM180" t="s">
        <v>56</v>
      </c>
      <c r="AN180" t="s">
        <v>56</v>
      </c>
      <c r="AO180" t="s">
        <v>56</v>
      </c>
      <c r="AP180" t="s">
        <v>56</v>
      </c>
      <c r="AQ180" t="s">
        <v>56</v>
      </c>
      <c r="AR180">
        <v>0.21</v>
      </c>
      <c r="AS180" t="s">
        <v>56</v>
      </c>
      <c r="AT180">
        <v>75</v>
      </c>
      <c r="AU180" t="s">
        <v>96</v>
      </c>
      <c r="AV180" t="s">
        <v>97</v>
      </c>
      <c r="AW180" t="s">
        <v>97</v>
      </c>
      <c r="AX180" t="s">
        <v>56</v>
      </c>
      <c r="AY180" t="s">
        <v>56</v>
      </c>
      <c r="AZ180" t="s">
        <v>56</v>
      </c>
      <c r="BA180">
        <v>790958</v>
      </c>
      <c r="BB180">
        <v>4237</v>
      </c>
      <c r="BC180" t="s">
        <v>135</v>
      </c>
      <c r="BD180">
        <v>4320</v>
      </c>
      <c r="BE180" t="s">
        <v>119</v>
      </c>
      <c r="BF180">
        <v>1145</v>
      </c>
      <c r="BG180">
        <v>0.3</v>
      </c>
      <c r="BH180" t="s">
        <v>74</v>
      </c>
      <c r="BI180" t="s">
        <v>56</v>
      </c>
      <c r="BJ180">
        <v>75</v>
      </c>
      <c r="BK180" s="1">
        <v>45028.166516203702</v>
      </c>
      <c r="BL180" t="s">
        <v>59</v>
      </c>
    </row>
    <row r="181" spans="1:64" x14ac:dyDescent="0.35">
      <c r="A181">
        <v>24142</v>
      </c>
      <c r="B181">
        <v>99</v>
      </c>
      <c r="D181" t="s">
        <v>133</v>
      </c>
      <c r="E181" s="1">
        <v>39562.479861111111</v>
      </c>
      <c r="F181" s="1" t="s">
        <v>172</v>
      </c>
      <c r="G181" t="s">
        <v>179</v>
      </c>
      <c r="H181" t="s">
        <v>100</v>
      </c>
      <c r="I181">
        <v>1</v>
      </c>
      <c r="J181" t="s">
        <v>60</v>
      </c>
      <c r="K181" t="s">
        <v>55</v>
      </c>
      <c r="L181">
        <v>15606762</v>
      </c>
      <c r="M181">
        <v>2416911</v>
      </c>
      <c r="N181" t="s">
        <v>55</v>
      </c>
      <c r="O181">
        <v>2</v>
      </c>
      <c r="P181" t="s">
        <v>135</v>
      </c>
      <c r="Q181" s="1">
        <v>39709</v>
      </c>
      <c r="R181">
        <v>1590428</v>
      </c>
      <c r="S181">
        <v>1</v>
      </c>
      <c r="T181">
        <v>1</v>
      </c>
      <c r="U181">
        <v>1</v>
      </c>
      <c r="V181">
        <v>1090</v>
      </c>
      <c r="W181" t="s">
        <v>60</v>
      </c>
      <c r="X181" t="s">
        <v>61</v>
      </c>
      <c r="Y181" t="s">
        <v>99</v>
      </c>
      <c r="Z181" t="s">
        <v>100</v>
      </c>
      <c r="AA181" t="s">
        <v>56</v>
      </c>
      <c r="AB181" t="s">
        <v>129</v>
      </c>
      <c r="AC181" s="2">
        <v>39708</v>
      </c>
      <c r="AD181" t="s">
        <v>56</v>
      </c>
      <c r="AE181" t="s">
        <v>56</v>
      </c>
      <c r="AF181" t="s">
        <v>75</v>
      </c>
      <c r="AG181" t="s">
        <v>56</v>
      </c>
      <c r="AH181" t="s">
        <v>56</v>
      </c>
      <c r="AI181" s="1">
        <v>39709.084456018521</v>
      </c>
      <c r="AJ181" t="s">
        <v>73</v>
      </c>
      <c r="AK181" s="1">
        <v>42393.713159722225</v>
      </c>
      <c r="AL181" t="s">
        <v>57</v>
      </c>
      <c r="AM181" t="s">
        <v>56</v>
      </c>
      <c r="AN181" t="s">
        <v>56</v>
      </c>
      <c r="AO181" t="s">
        <v>56</v>
      </c>
      <c r="AP181" t="s">
        <v>56</v>
      </c>
      <c r="AQ181" t="s">
        <v>56</v>
      </c>
      <c r="AR181">
        <v>0.4</v>
      </c>
      <c r="AS181" t="s">
        <v>56</v>
      </c>
      <c r="AT181">
        <v>75</v>
      </c>
      <c r="AU181" t="s">
        <v>96</v>
      </c>
      <c r="AV181" t="s">
        <v>97</v>
      </c>
      <c r="AW181" t="s">
        <v>97</v>
      </c>
      <c r="AX181" t="s">
        <v>56</v>
      </c>
      <c r="AY181" t="s">
        <v>56</v>
      </c>
      <c r="AZ181" t="s">
        <v>56</v>
      </c>
      <c r="BA181">
        <v>790958</v>
      </c>
      <c r="BB181">
        <v>3940</v>
      </c>
      <c r="BC181" t="s">
        <v>135</v>
      </c>
      <c r="BD181">
        <v>4320</v>
      </c>
      <c r="BE181" t="s">
        <v>100</v>
      </c>
      <c r="BF181">
        <v>1090</v>
      </c>
      <c r="BG181">
        <v>0.3</v>
      </c>
      <c r="BH181" t="s">
        <v>74</v>
      </c>
      <c r="BI181" t="s">
        <v>56</v>
      </c>
      <c r="BJ181">
        <v>75</v>
      </c>
      <c r="BK181" s="1">
        <v>45028.166516203702</v>
      </c>
      <c r="BL181" t="s">
        <v>59</v>
      </c>
    </row>
    <row r="182" spans="1:64" x14ac:dyDescent="0.35">
      <c r="A182">
        <v>22367</v>
      </c>
      <c r="B182">
        <v>99</v>
      </c>
      <c r="D182" t="s">
        <v>132</v>
      </c>
      <c r="E182" s="1">
        <v>39191.541666666664</v>
      </c>
      <c r="F182" s="1" t="s">
        <v>172</v>
      </c>
      <c r="G182" t="s">
        <v>179</v>
      </c>
      <c r="H182" t="s">
        <v>98</v>
      </c>
      <c r="I182">
        <v>0.3</v>
      </c>
      <c r="J182" t="s">
        <v>56</v>
      </c>
      <c r="K182" t="s">
        <v>55</v>
      </c>
      <c r="L182">
        <v>15110068</v>
      </c>
      <c r="M182">
        <v>2376955</v>
      </c>
      <c r="N182" t="s">
        <v>55</v>
      </c>
      <c r="O182">
        <v>2</v>
      </c>
      <c r="P182" t="s">
        <v>93</v>
      </c>
      <c r="Q182" s="1">
        <v>39241</v>
      </c>
      <c r="R182">
        <v>1476570</v>
      </c>
      <c r="S182">
        <v>1</v>
      </c>
      <c r="T182">
        <v>0.3</v>
      </c>
      <c r="U182">
        <v>0.1</v>
      </c>
      <c r="V182">
        <v>1000</v>
      </c>
      <c r="W182" t="s">
        <v>56</v>
      </c>
      <c r="X182" t="s">
        <v>56</v>
      </c>
      <c r="Y182" t="s">
        <v>94</v>
      </c>
      <c r="Z182" t="s">
        <v>98</v>
      </c>
      <c r="AA182" t="s">
        <v>56</v>
      </c>
      <c r="AB182" t="s">
        <v>130</v>
      </c>
      <c r="AC182" s="2">
        <v>39240</v>
      </c>
      <c r="AD182" t="s">
        <v>56</v>
      </c>
      <c r="AE182" t="s">
        <v>56</v>
      </c>
      <c r="AF182" t="s">
        <v>56</v>
      </c>
      <c r="AG182" t="s">
        <v>56</v>
      </c>
      <c r="AH182" t="s">
        <v>56</v>
      </c>
      <c r="AI182" s="1">
        <v>39241.084918981483</v>
      </c>
      <c r="AJ182" t="s">
        <v>73</v>
      </c>
      <c r="AK182" s="1">
        <v>39264.373101851852</v>
      </c>
      <c r="AL182" t="s">
        <v>57</v>
      </c>
      <c r="AM182" t="s">
        <v>56</v>
      </c>
      <c r="AN182" t="s">
        <v>56</v>
      </c>
      <c r="AO182" t="s">
        <v>56</v>
      </c>
      <c r="AP182" t="s">
        <v>56</v>
      </c>
      <c r="AQ182">
        <v>694</v>
      </c>
      <c r="AR182">
        <v>0.3</v>
      </c>
      <c r="AS182" t="s">
        <v>56</v>
      </c>
      <c r="AT182">
        <v>75</v>
      </c>
      <c r="AU182" t="s">
        <v>96</v>
      </c>
      <c r="AV182" t="s">
        <v>97</v>
      </c>
      <c r="AW182" t="s">
        <v>97</v>
      </c>
      <c r="AX182" t="s">
        <v>56</v>
      </c>
      <c r="AY182" t="s">
        <v>56</v>
      </c>
      <c r="AZ182" t="s">
        <v>56</v>
      </c>
      <c r="BA182">
        <v>738815</v>
      </c>
      <c r="BB182">
        <v>1190</v>
      </c>
      <c r="BC182" t="s">
        <v>93</v>
      </c>
      <c r="BD182">
        <v>4320</v>
      </c>
      <c r="BE182" t="s">
        <v>98</v>
      </c>
      <c r="BF182">
        <v>1000</v>
      </c>
      <c r="BG182">
        <v>0.1</v>
      </c>
      <c r="BH182" t="s">
        <v>74</v>
      </c>
      <c r="BI182" t="s">
        <v>71</v>
      </c>
      <c r="BJ182">
        <v>75</v>
      </c>
      <c r="BK182" s="1">
        <v>45028.166516203702</v>
      </c>
      <c r="BL182" t="s">
        <v>59</v>
      </c>
    </row>
    <row r="183" spans="1:64" x14ac:dyDescent="0.35">
      <c r="A183">
        <v>22370</v>
      </c>
      <c r="B183">
        <v>99</v>
      </c>
      <c r="D183" t="s">
        <v>132</v>
      </c>
      <c r="E183" s="1">
        <v>39191.541666666664</v>
      </c>
      <c r="F183" s="1" t="s">
        <v>172</v>
      </c>
      <c r="G183" t="s">
        <v>179</v>
      </c>
      <c r="H183" t="s">
        <v>112</v>
      </c>
      <c r="I183">
        <v>0.1</v>
      </c>
      <c r="J183" t="s">
        <v>60</v>
      </c>
      <c r="K183" t="s">
        <v>55</v>
      </c>
      <c r="L183">
        <v>15110071</v>
      </c>
      <c r="M183">
        <v>2376955</v>
      </c>
      <c r="N183" t="s">
        <v>55</v>
      </c>
      <c r="O183">
        <v>2</v>
      </c>
      <c r="P183" t="s">
        <v>93</v>
      </c>
      <c r="Q183" s="1">
        <v>39241</v>
      </c>
      <c r="R183">
        <v>1476570</v>
      </c>
      <c r="S183">
        <v>1</v>
      </c>
      <c r="T183">
        <v>0.1</v>
      </c>
      <c r="U183">
        <v>0.1</v>
      </c>
      <c r="V183">
        <v>1025</v>
      </c>
      <c r="W183" t="s">
        <v>60</v>
      </c>
      <c r="X183" t="s">
        <v>61</v>
      </c>
      <c r="Y183" t="s">
        <v>111</v>
      </c>
      <c r="Z183" t="s">
        <v>112</v>
      </c>
      <c r="AA183" t="s">
        <v>56</v>
      </c>
      <c r="AB183" t="s">
        <v>130</v>
      </c>
      <c r="AC183" s="2">
        <v>39240</v>
      </c>
      <c r="AD183" t="s">
        <v>56</v>
      </c>
      <c r="AE183" t="s">
        <v>56</v>
      </c>
      <c r="AF183" t="s">
        <v>75</v>
      </c>
      <c r="AG183" t="s">
        <v>56</v>
      </c>
      <c r="AH183" t="s">
        <v>56</v>
      </c>
      <c r="AI183" s="1">
        <v>39241.084918981483</v>
      </c>
      <c r="AJ183" t="s">
        <v>73</v>
      </c>
      <c r="AK183" s="1">
        <v>39264.373101851852</v>
      </c>
      <c r="AL183" t="s">
        <v>57</v>
      </c>
      <c r="AM183" t="s">
        <v>56</v>
      </c>
      <c r="AN183" t="s">
        <v>56</v>
      </c>
      <c r="AO183" t="s">
        <v>56</v>
      </c>
      <c r="AP183" t="s">
        <v>56</v>
      </c>
      <c r="AQ183">
        <v>694</v>
      </c>
      <c r="AR183">
        <v>0</v>
      </c>
      <c r="AS183" t="s">
        <v>56</v>
      </c>
      <c r="AT183">
        <v>75</v>
      </c>
      <c r="AU183" t="s">
        <v>96</v>
      </c>
      <c r="AV183" t="s">
        <v>97</v>
      </c>
      <c r="AW183" t="s">
        <v>97</v>
      </c>
      <c r="AX183" t="s">
        <v>56</v>
      </c>
      <c r="AY183" t="s">
        <v>56</v>
      </c>
      <c r="AZ183" t="s">
        <v>56</v>
      </c>
      <c r="BA183">
        <v>738815</v>
      </c>
      <c r="BB183">
        <v>1210</v>
      </c>
      <c r="BC183" t="s">
        <v>93</v>
      </c>
      <c r="BD183">
        <v>4320</v>
      </c>
      <c r="BE183" t="s">
        <v>112</v>
      </c>
      <c r="BF183">
        <v>1025</v>
      </c>
      <c r="BG183">
        <v>0.1</v>
      </c>
      <c r="BH183" t="s">
        <v>74</v>
      </c>
      <c r="BI183" t="s">
        <v>65</v>
      </c>
      <c r="BJ183">
        <v>75</v>
      </c>
      <c r="BK183" s="1">
        <v>45028.166516203702</v>
      </c>
      <c r="BL183" t="s">
        <v>59</v>
      </c>
    </row>
    <row r="184" spans="1:64" x14ac:dyDescent="0.35">
      <c r="A184">
        <v>22429</v>
      </c>
      <c r="B184">
        <v>99</v>
      </c>
      <c r="D184" t="s">
        <v>132</v>
      </c>
      <c r="E184" s="1">
        <v>39191.541666666664</v>
      </c>
      <c r="F184" s="1" t="s">
        <v>172</v>
      </c>
      <c r="G184" t="s">
        <v>179</v>
      </c>
      <c r="H184" t="s">
        <v>110</v>
      </c>
      <c r="I184">
        <v>3.6</v>
      </c>
      <c r="J184" t="s">
        <v>56</v>
      </c>
      <c r="K184" t="s">
        <v>55</v>
      </c>
      <c r="L184">
        <v>15109743</v>
      </c>
      <c r="M184">
        <v>2376955</v>
      </c>
      <c r="N184" t="s">
        <v>55</v>
      </c>
      <c r="O184">
        <v>2</v>
      </c>
      <c r="P184" t="s">
        <v>93</v>
      </c>
      <c r="Q184" s="1">
        <v>39241</v>
      </c>
      <c r="R184">
        <v>1476570</v>
      </c>
      <c r="S184">
        <v>1</v>
      </c>
      <c r="T184">
        <v>3.6</v>
      </c>
      <c r="U184">
        <v>0.1</v>
      </c>
      <c r="V184">
        <v>1030</v>
      </c>
      <c r="W184" t="s">
        <v>56</v>
      </c>
      <c r="X184" t="s">
        <v>56</v>
      </c>
      <c r="Y184" t="s">
        <v>109</v>
      </c>
      <c r="Z184" t="s">
        <v>110</v>
      </c>
      <c r="AA184" t="s">
        <v>56</v>
      </c>
      <c r="AB184" t="s">
        <v>130</v>
      </c>
      <c r="AC184" s="2">
        <v>39240</v>
      </c>
      <c r="AD184" t="s">
        <v>56</v>
      </c>
      <c r="AE184" t="s">
        <v>56</v>
      </c>
      <c r="AF184" t="s">
        <v>56</v>
      </c>
      <c r="AG184" t="s">
        <v>56</v>
      </c>
      <c r="AH184" t="s">
        <v>56</v>
      </c>
      <c r="AI184" s="1">
        <v>39241.08489583333</v>
      </c>
      <c r="AJ184" t="s">
        <v>73</v>
      </c>
      <c r="AK184" s="1">
        <v>39264.373101851852</v>
      </c>
      <c r="AL184" t="s">
        <v>57</v>
      </c>
      <c r="AM184" t="s">
        <v>56</v>
      </c>
      <c r="AN184" t="s">
        <v>56</v>
      </c>
      <c r="AO184" t="s">
        <v>56</v>
      </c>
      <c r="AP184" t="s">
        <v>56</v>
      </c>
      <c r="AQ184">
        <v>694</v>
      </c>
      <c r="AR184">
        <v>3.6</v>
      </c>
      <c r="AS184" t="s">
        <v>56</v>
      </c>
      <c r="AT184">
        <v>75</v>
      </c>
      <c r="AU184" t="s">
        <v>96</v>
      </c>
      <c r="AV184" t="s">
        <v>97</v>
      </c>
      <c r="AW184" t="s">
        <v>97</v>
      </c>
      <c r="AX184" t="s">
        <v>56</v>
      </c>
      <c r="AY184" t="s">
        <v>56</v>
      </c>
      <c r="AZ184" t="s">
        <v>56</v>
      </c>
      <c r="BA184">
        <v>738815</v>
      </c>
      <c r="BB184">
        <v>1221</v>
      </c>
      <c r="BC184" t="s">
        <v>93</v>
      </c>
      <c r="BD184">
        <v>4320</v>
      </c>
      <c r="BE184" t="s">
        <v>110</v>
      </c>
      <c r="BF184">
        <v>1030</v>
      </c>
      <c r="BG184">
        <v>0.1</v>
      </c>
      <c r="BH184" t="s">
        <v>74</v>
      </c>
      <c r="BI184" t="s">
        <v>66</v>
      </c>
      <c r="BJ184">
        <v>75</v>
      </c>
      <c r="BK184" s="1">
        <v>45028.166516203702</v>
      </c>
      <c r="BL184" t="s">
        <v>59</v>
      </c>
    </row>
    <row r="185" spans="1:64" x14ac:dyDescent="0.35">
      <c r="A185">
        <v>22371</v>
      </c>
      <c r="B185">
        <v>99</v>
      </c>
      <c r="D185" t="s">
        <v>132</v>
      </c>
      <c r="E185" s="1">
        <v>39191.541666666664</v>
      </c>
      <c r="F185" s="1" t="s">
        <v>172</v>
      </c>
      <c r="G185" t="s">
        <v>179</v>
      </c>
      <c r="H185" t="s">
        <v>108</v>
      </c>
      <c r="I185">
        <v>0.3</v>
      </c>
      <c r="J185" t="s">
        <v>56</v>
      </c>
      <c r="K185" t="s">
        <v>55</v>
      </c>
      <c r="L185">
        <v>15110072</v>
      </c>
      <c r="M185">
        <v>2376955</v>
      </c>
      <c r="N185" t="s">
        <v>55</v>
      </c>
      <c r="O185">
        <v>2</v>
      </c>
      <c r="P185" t="s">
        <v>93</v>
      </c>
      <c r="Q185" s="1">
        <v>39241</v>
      </c>
      <c r="R185">
        <v>1476570</v>
      </c>
      <c r="S185">
        <v>1</v>
      </c>
      <c r="T185">
        <v>0.3</v>
      </c>
      <c r="U185">
        <v>0.1</v>
      </c>
      <c r="V185">
        <v>1040</v>
      </c>
      <c r="W185" t="s">
        <v>56</v>
      </c>
      <c r="X185" t="s">
        <v>56</v>
      </c>
      <c r="Y185" t="s">
        <v>107</v>
      </c>
      <c r="Z185" t="s">
        <v>108</v>
      </c>
      <c r="AA185" t="s">
        <v>56</v>
      </c>
      <c r="AB185" t="s">
        <v>130</v>
      </c>
      <c r="AC185" s="2">
        <v>39240</v>
      </c>
      <c r="AD185" t="s">
        <v>56</v>
      </c>
      <c r="AE185" t="s">
        <v>56</v>
      </c>
      <c r="AF185" t="s">
        <v>56</v>
      </c>
      <c r="AG185" t="s">
        <v>56</v>
      </c>
      <c r="AH185" t="s">
        <v>56</v>
      </c>
      <c r="AI185" s="1">
        <v>39241.084918981483</v>
      </c>
      <c r="AJ185" t="s">
        <v>73</v>
      </c>
      <c r="AK185" s="1">
        <v>39264.373101851852</v>
      </c>
      <c r="AL185" t="s">
        <v>57</v>
      </c>
      <c r="AM185" t="s">
        <v>56</v>
      </c>
      <c r="AN185" t="s">
        <v>56</v>
      </c>
      <c r="AO185" t="s">
        <v>56</v>
      </c>
      <c r="AP185" t="s">
        <v>56</v>
      </c>
      <c r="AQ185">
        <v>694</v>
      </c>
      <c r="AR185">
        <v>0.3</v>
      </c>
      <c r="AS185" t="s">
        <v>56</v>
      </c>
      <c r="AT185">
        <v>75</v>
      </c>
      <c r="AU185" t="s">
        <v>96</v>
      </c>
      <c r="AV185" t="s">
        <v>97</v>
      </c>
      <c r="AW185" t="s">
        <v>97</v>
      </c>
      <c r="AX185" t="s">
        <v>56</v>
      </c>
      <c r="AY185" t="s">
        <v>56</v>
      </c>
      <c r="AZ185" t="s">
        <v>56</v>
      </c>
      <c r="BA185">
        <v>738815</v>
      </c>
      <c r="BB185">
        <v>1231</v>
      </c>
      <c r="BC185" t="s">
        <v>93</v>
      </c>
      <c r="BD185">
        <v>4320</v>
      </c>
      <c r="BE185" t="s">
        <v>108</v>
      </c>
      <c r="BF185">
        <v>1040</v>
      </c>
      <c r="BG185">
        <v>0.1</v>
      </c>
      <c r="BH185" t="s">
        <v>74</v>
      </c>
      <c r="BI185" t="s">
        <v>67</v>
      </c>
      <c r="BJ185">
        <v>75</v>
      </c>
      <c r="BK185" s="1">
        <v>45028.166516203702</v>
      </c>
      <c r="BL185" t="s">
        <v>59</v>
      </c>
    </row>
    <row r="186" spans="1:64" x14ac:dyDescent="0.35">
      <c r="A186">
        <v>22381</v>
      </c>
      <c r="B186">
        <v>99</v>
      </c>
      <c r="D186" t="s">
        <v>132</v>
      </c>
      <c r="E186" s="1">
        <v>39191.541666666664</v>
      </c>
      <c r="F186" s="1" t="s">
        <v>172</v>
      </c>
      <c r="G186" t="s">
        <v>179</v>
      </c>
      <c r="H186" t="s">
        <v>117</v>
      </c>
      <c r="I186">
        <v>245</v>
      </c>
      <c r="J186" t="s">
        <v>56</v>
      </c>
      <c r="K186" t="s">
        <v>55</v>
      </c>
      <c r="L186">
        <v>15110123</v>
      </c>
      <c r="M186">
        <v>2376955</v>
      </c>
      <c r="N186" t="s">
        <v>55</v>
      </c>
      <c r="O186">
        <v>2</v>
      </c>
      <c r="P186" t="s">
        <v>93</v>
      </c>
      <c r="Q186" s="1">
        <v>39241</v>
      </c>
      <c r="R186">
        <v>1476570</v>
      </c>
      <c r="S186">
        <v>1</v>
      </c>
      <c r="T186">
        <v>245</v>
      </c>
      <c r="U186">
        <v>1</v>
      </c>
      <c r="V186" t="s">
        <v>116</v>
      </c>
      <c r="W186" t="s">
        <v>56</v>
      </c>
      <c r="X186" t="s">
        <v>56</v>
      </c>
      <c r="Y186" t="s">
        <v>56</v>
      </c>
      <c r="Z186" t="s">
        <v>92</v>
      </c>
      <c r="AA186" t="s">
        <v>56</v>
      </c>
      <c r="AB186" t="s">
        <v>130</v>
      </c>
      <c r="AC186" s="2">
        <v>39240</v>
      </c>
      <c r="AD186" t="s">
        <v>56</v>
      </c>
      <c r="AE186" t="s">
        <v>56</v>
      </c>
      <c r="AF186" t="s">
        <v>56</v>
      </c>
      <c r="AG186" t="s">
        <v>56</v>
      </c>
      <c r="AH186" t="s">
        <v>56</v>
      </c>
      <c r="AI186" s="1">
        <v>39241.084918981483</v>
      </c>
      <c r="AJ186" t="s">
        <v>73</v>
      </c>
      <c r="AK186" s="1">
        <v>40281.345578703702</v>
      </c>
      <c r="AL186" t="s">
        <v>78</v>
      </c>
      <c r="AM186" t="s">
        <v>56</v>
      </c>
      <c r="AN186" t="s">
        <v>56</v>
      </c>
      <c r="AO186" t="s">
        <v>56</v>
      </c>
      <c r="AP186" t="s">
        <v>56</v>
      </c>
      <c r="AQ186">
        <v>694</v>
      </c>
      <c r="AR186">
        <v>245</v>
      </c>
      <c r="AS186" t="s">
        <v>56</v>
      </c>
      <c r="AT186">
        <v>75</v>
      </c>
      <c r="AU186" t="s">
        <v>96</v>
      </c>
      <c r="AV186" t="s">
        <v>97</v>
      </c>
      <c r="AW186" t="s">
        <v>97</v>
      </c>
      <c r="AX186" t="s">
        <v>56</v>
      </c>
      <c r="AY186" t="s">
        <v>56</v>
      </c>
      <c r="AZ186" t="s">
        <v>56</v>
      </c>
      <c r="BA186">
        <v>738815</v>
      </c>
      <c r="BB186">
        <v>4240</v>
      </c>
      <c r="BC186" t="s">
        <v>93</v>
      </c>
      <c r="BD186">
        <v>4320</v>
      </c>
      <c r="BE186" t="s">
        <v>117</v>
      </c>
      <c r="BF186" t="s">
        <v>116</v>
      </c>
      <c r="BG186">
        <v>1</v>
      </c>
      <c r="BH186" t="s">
        <v>58</v>
      </c>
      <c r="BI186" t="s">
        <v>56</v>
      </c>
      <c r="BJ186">
        <v>154</v>
      </c>
      <c r="BK186" s="1">
        <v>45028.166516203702</v>
      </c>
      <c r="BL186" t="s">
        <v>59</v>
      </c>
    </row>
    <row r="187" spans="1:64" x14ac:dyDescent="0.35">
      <c r="A187">
        <v>22373</v>
      </c>
      <c r="B187">
        <v>99</v>
      </c>
      <c r="D187" t="s">
        <v>132</v>
      </c>
      <c r="E187" s="1">
        <v>39191.541666666664</v>
      </c>
      <c r="F187" s="1" t="s">
        <v>172</v>
      </c>
      <c r="G187" t="s">
        <v>179</v>
      </c>
      <c r="H187" t="s">
        <v>106</v>
      </c>
      <c r="I187">
        <v>0.1</v>
      </c>
      <c r="J187" t="s">
        <v>60</v>
      </c>
      <c r="K187" t="s">
        <v>55</v>
      </c>
      <c r="L187">
        <v>15110074</v>
      </c>
      <c r="M187">
        <v>2376955</v>
      </c>
      <c r="N187" t="s">
        <v>55</v>
      </c>
      <c r="O187">
        <v>2</v>
      </c>
      <c r="P187" t="s">
        <v>93</v>
      </c>
      <c r="Q187" s="1">
        <v>39241</v>
      </c>
      <c r="R187">
        <v>1476570</v>
      </c>
      <c r="S187">
        <v>1</v>
      </c>
      <c r="T187">
        <v>0.1</v>
      </c>
      <c r="U187">
        <v>0.1</v>
      </c>
      <c r="V187">
        <v>1049</v>
      </c>
      <c r="W187" t="s">
        <v>60</v>
      </c>
      <c r="X187" t="s">
        <v>61</v>
      </c>
      <c r="Y187" t="s">
        <v>105</v>
      </c>
      <c r="Z187" t="s">
        <v>106</v>
      </c>
      <c r="AA187" t="s">
        <v>56</v>
      </c>
      <c r="AB187" t="s">
        <v>130</v>
      </c>
      <c r="AC187" s="2">
        <v>39240</v>
      </c>
      <c r="AD187" t="s">
        <v>56</v>
      </c>
      <c r="AE187" t="s">
        <v>56</v>
      </c>
      <c r="AF187" t="s">
        <v>75</v>
      </c>
      <c r="AG187" t="s">
        <v>56</v>
      </c>
      <c r="AH187" t="s">
        <v>56</v>
      </c>
      <c r="AI187" s="1">
        <v>39241.084918981483</v>
      </c>
      <c r="AJ187" t="s">
        <v>73</v>
      </c>
      <c r="AK187" s="1">
        <v>39264.373101851852</v>
      </c>
      <c r="AL187" t="s">
        <v>57</v>
      </c>
      <c r="AM187" t="s">
        <v>56</v>
      </c>
      <c r="AN187" t="s">
        <v>56</v>
      </c>
      <c r="AO187" t="s">
        <v>56</v>
      </c>
      <c r="AP187" t="s">
        <v>56</v>
      </c>
      <c r="AQ187">
        <v>694</v>
      </c>
      <c r="AR187">
        <v>0</v>
      </c>
      <c r="AS187" t="s">
        <v>56</v>
      </c>
      <c r="AT187">
        <v>75</v>
      </c>
      <c r="AU187" t="s">
        <v>96</v>
      </c>
      <c r="AV187" t="s">
        <v>97</v>
      </c>
      <c r="AW187" t="s">
        <v>97</v>
      </c>
      <c r="AX187" t="s">
        <v>56</v>
      </c>
      <c r="AY187" t="s">
        <v>56</v>
      </c>
      <c r="AZ187" t="s">
        <v>56</v>
      </c>
      <c r="BA187">
        <v>738815</v>
      </c>
      <c r="BB187">
        <v>1260</v>
      </c>
      <c r="BC187" t="s">
        <v>93</v>
      </c>
      <c r="BD187">
        <v>4320</v>
      </c>
      <c r="BE187" t="s">
        <v>106</v>
      </c>
      <c r="BF187">
        <v>1049</v>
      </c>
      <c r="BG187">
        <v>0.1</v>
      </c>
      <c r="BH187" t="s">
        <v>74</v>
      </c>
      <c r="BI187" t="s">
        <v>64</v>
      </c>
      <c r="BJ187">
        <v>75</v>
      </c>
      <c r="BK187" s="1">
        <v>45028.166516203702</v>
      </c>
      <c r="BL187" t="s">
        <v>59</v>
      </c>
    </row>
    <row r="188" spans="1:64" x14ac:dyDescent="0.35">
      <c r="A188">
        <v>22375</v>
      </c>
      <c r="B188">
        <v>99</v>
      </c>
      <c r="D188" t="s">
        <v>132</v>
      </c>
      <c r="E188" s="1">
        <v>39191.541666666664</v>
      </c>
      <c r="F188" s="1" t="s">
        <v>172</v>
      </c>
      <c r="G188" t="s">
        <v>179</v>
      </c>
      <c r="H188" t="s">
        <v>103</v>
      </c>
      <c r="I188">
        <v>0.2</v>
      </c>
      <c r="J188" t="s">
        <v>56</v>
      </c>
      <c r="K188" t="s">
        <v>55</v>
      </c>
      <c r="L188">
        <v>15110117</v>
      </c>
      <c r="M188">
        <v>2376955</v>
      </c>
      <c r="N188" t="s">
        <v>55</v>
      </c>
      <c r="O188">
        <v>2</v>
      </c>
      <c r="P188" t="s">
        <v>93</v>
      </c>
      <c r="Q188" s="1">
        <v>39241</v>
      </c>
      <c r="R188">
        <v>1476570</v>
      </c>
      <c r="S188">
        <v>1</v>
      </c>
      <c r="T188">
        <v>0.2</v>
      </c>
      <c r="U188">
        <v>0.1</v>
      </c>
      <c r="V188">
        <v>1065</v>
      </c>
      <c r="W188" t="s">
        <v>56</v>
      </c>
      <c r="X188" t="s">
        <v>56</v>
      </c>
      <c r="Y188" t="s">
        <v>102</v>
      </c>
      <c r="Z188" t="s">
        <v>103</v>
      </c>
      <c r="AA188" t="s">
        <v>56</v>
      </c>
      <c r="AB188" t="s">
        <v>130</v>
      </c>
      <c r="AC188" s="2">
        <v>39240</v>
      </c>
      <c r="AD188" t="s">
        <v>56</v>
      </c>
      <c r="AE188" t="s">
        <v>56</v>
      </c>
      <c r="AF188" t="s">
        <v>56</v>
      </c>
      <c r="AG188" t="s">
        <v>56</v>
      </c>
      <c r="AH188" t="s">
        <v>56</v>
      </c>
      <c r="AI188" s="1">
        <v>39241.084918981483</v>
      </c>
      <c r="AJ188" t="s">
        <v>73</v>
      </c>
      <c r="AK188" s="1">
        <v>39264.373101851852</v>
      </c>
      <c r="AL188" t="s">
        <v>57</v>
      </c>
      <c r="AM188" t="s">
        <v>56</v>
      </c>
      <c r="AN188" t="s">
        <v>56</v>
      </c>
      <c r="AO188" t="s">
        <v>56</v>
      </c>
      <c r="AP188" t="s">
        <v>56</v>
      </c>
      <c r="AQ188">
        <v>694</v>
      </c>
      <c r="AR188">
        <v>0.2</v>
      </c>
      <c r="AS188" t="s">
        <v>56</v>
      </c>
      <c r="AT188">
        <v>75</v>
      </c>
      <c r="AU188" t="s">
        <v>96</v>
      </c>
      <c r="AV188" t="s">
        <v>97</v>
      </c>
      <c r="AW188" t="s">
        <v>97</v>
      </c>
      <c r="AX188" t="s">
        <v>56</v>
      </c>
      <c r="AY188" t="s">
        <v>56</v>
      </c>
      <c r="AZ188" t="s">
        <v>56</v>
      </c>
      <c r="BA188">
        <v>738815</v>
      </c>
      <c r="BB188">
        <v>1288</v>
      </c>
      <c r="BC188" t="s">
        <v>93</v>
      </c>
      <c r="BD188">
        <v>4320</v>
      </c>
      <c r="BE188" t="s">
        <v>103</v>
      </c>
      <c r="BF188">
        <v>1065</v>
      </c>
      <c r="BG188">
        <v>0.1</v>
      </c>
      <c r="BH188" t="s">
        <v>74</v>
      </c>
      <c r="BI188" t="s">
        <v>68</v>
      </c>
      <c r="BJ188">
        <v>75</v>
      </c>
      <c r="BK188" s="1">
        <v>45028.166516203702</v>
      </c>
      <c r="BL188" t="s">
        <v>59</v>
      </c>
    </row>
    <row r="189" spans="1:64" x14ac:dyDescent="0.35">
      <c r="A189">
        <v>22380</v>
      </c>
      <c r="B189">
        <v>99</v>
      </c>
      <c r="D189" t="s">
        <v>132</v>
      </c>
      <c r="E189" s="1">
        <v>39191.541666666664</v>
      </c>
      <c r="F189" s="1" t="s">
        <v>172</v>
      </c>
      <c r="G189" t="s">
        <v>179</v>
      </c>
      <c r="H189" t="s">
        <v>119</v>
      </c>
      <c r="I189">
        <v>0.5</v>
      </c>
      <c r="J189" t="s">
        <v>60</v>
      </c>
      <c r="K189" t="s">
        <v>55</v>
      </c>
      <c r="L189">
        <v>15110122</v>
      </c>
      <c r="M189">
        <v>2376955</v>
      </c>
      <c r="N189" t="s">
        <v>55</v>
      </c>
      <c r="O189">
        <v>2</v>
      </c>
      <c r="P189" t="s">
        <v>93</v>
      </c>
      <c r="Q189" s="1">
        <v>39241</v>
      </c>
      <c r="R189">
        <v>1476570</v>
      </c>
      <c r="S189">
        <v>1</v>
      </c>
      <c r="T189">
        <v>0.5</v>
      </c>
      <c r="U189">
        <v>0.5</v>
      </c>
      <c r="V189">
        <v>1145</v>
      </c>
      <c r="W189" t="s">
        <v>60</v>
      </c>
      <c r="X189" t="s">
        <v>61</v>
      </c>
      <c r="Y189" t="s">
        <v>118</v>
      </c>
      <c r="Z189" t="s">
        <v>119</v>
      </c>
      <c r="AA189" t="s">
        <v>56</v>
      </c>
      <c r="AB189" t="s">
        <v>130</v>
      </c>
      <c r="AC189" s="2">
        <v>39240</v>
      </c>
      <c r="AD189" t="s">
        <v>56</v>
      </c>
      <c r="AE189" t="s">
        <v>56</v>
      </c>
      <c r="AF189" t="s">
        <v>75</v>
      </c>
      <c r="AG189" t="s">
        <v>56</v>
      </c>
      <c r="AH189" t="s">
        <v>56</v>
      </c>
      <c r="AI189" s="1">
        <v>39241.084918981483</v>
      </c>
      <c r="AJ189" t="s">
        <v>73</v>
      </c>
      <c r="AK189" s="1">
        <v>39264.373101851852</v>
      </c>
      <c r="AL189" t="s">
        <v>57</v>
      </c>
      <c r="AM189" t="s">
        <v>56</v>
      </c>
      <c r="AN189" t="s">
        <v>56</v>
      </c>
      <c r="AO189" t="s">
        <v>56</v>
      </c>
      <c r="AP189" t="s">
        <v>56</v>
      </c>
      <c r="AQ189">
        <v>694</v>
      </c>
      <c r="AR189">
        <v>0.4</v>
      </c>
      <c r="AS189" t="s">
        <v>56</v>
      </c>
      <c r="AT189">
        <v>75</v>
      </c>
      <c r="AU189" t="s">
        <v>96</v>
      </c>
      <c r="AV189" t="s">
        <v>97</v>
      </c>
      <c r="AW189" t="s">
        <v>97</v>
      </c>
      <c r="AX189" t="s">
        <v>56</v>
      </c>
      <c r="AY189" t="s">
        <v>56</v>
      </c>
      <c r="AZ189" t="s">
        <v>56</v>
      </c>
      <c r="BA189">
        <v>738815</v>
      </c>
      <c r="BB189">
        <v>1331</v>
      </c>
      <c r="BC189" t="s">
        <v>93</v>
      </c>
      <c r="BD189">
        <v>4320</v>
      </c>
      <c r="BE189" t="s">
        <v>119</v>
      </c>
      <c r="BF189">
        <v>1145</v>
      </c>
      <c r="BG189">
        <v>0.5</v>
      </c>
      <c r="BH189" t="s">
        <v>74</v>
      </c>
      <c r="BI189" t="s">
        <v>70</v>
      </c>
      <c r="BJ189">
        <v>75</v>
      </c>
      <c r="BK189" s="1">
        <v>45028.166516203702</v>
      </c>
      <c r="BL189" t="s">
        <v>59</v>
      </c>
    </row>
    <row r="190" spans="1:64" x14ac:dyDescent="0.35">
      <c r="A190">
        <v>22377</v>
      </c>
      <c r="B190">
        <v>99</v>
      </c>
      <c r="D190" t="s">
        <v>132</v>
      </c>
      <c r="E190" s="1">
        <v>39191.541666666664</v>
      </c>
      <c r="F190" s="1" t="s">
        <v>172</v>
      </c>
      <c r="G190" t="s">
        <v>179</v>
      </c>
      <c r="H190" t="s">
        <v>100</v>
      </c>
      <c r="I190">
        <v>1</v>
      </c>
      <c r="J190" t="s">
        <v>60</v>
      </c>
      <c r="K190" t="s">
        <v>55</v>
      </c>
      <c r="L190">
        <v>15110119</v>
      </c>
      <c r="M190">
        <v>2376955</v>
      </c>
      <c r="N190" t="s">
        <v>55</v>
      </c>
      <c r="O190">
        <v>2</v>
      </c>
      <c r="P190" t="s">
        <v>93</v>
      </c>
      <c r="Q190" s="1">
        <v>39241</v>
      </c>
      <c r="R190">
        <v>1476570</v>
      </c>
      <c r="S190">
        <v>1</v>
      </c>
      <c r="T190">
        <v>1</v>
      </c>
      <c r="U190">
        <v>1</v>
      </c>
      <c r="V190">
        <v>1090</v>
      </c>
      <c r="W190" t="s">
        <v>60</v>
      </c>
      <c r="X190" t="s">
        <v>61</v>
      </c>
      <c r="Y190" t="s">
        <v>99</v>
      </c>
      <c r="Z190" t="s">
        <v>100</v>
      </c>
      <c r="AA190" t="s">
        <v>56</v>
      </c>
      <c r="AB190" t="s">
        <v>130</v>
      </c>
      <c r="AC190" s="2">
        <v>39240</v>
      </c>
      <c r="AD190" t="s">
        <v>56</v>
      </c>
      <c r="AE190" t="s">
        <v>56</v>
      </c>
      <c r="AF190" t="s">
        <v>75</v>
      </c>
      <c r="AG190" t="s">
        <v>56</v>
      </c>
      <c r="AH190" t="s">
        <v>56</v>
      </c>
      <c r="AI190" s="1">
        <v>39241.084918981483</v>
      </c>
      <c r="AJ190" t="s">
        <v>73</v>
      </c>
      <c r="AK190" s="1">
        <v>39264.373101851852</v>
      </c>
      <c r="AL190" t="s">
        <v>57</v>
      </c>
      <c r="AM190" t="s">
        <v>56</v>
      </c>
      <c r="AN190" t="s">
        <v>56</v>
      </c>
      <c r="AO190" t="s">
        <v>56</v>
      </c>
      <c r="AP190" t="s">
        <v>56</v>
      </c>
      <c r="AQ190">
        <v>694</v>
      </c>
      <c r="AR190">
        <v>0.7</v>
      </c>
      <c r="AS190" t="s">
        <v>56</v>
      </c>
      <c r="AT190">
        <v>75</v>
      </c>
      <c r="AU190" t="s">
        <v>96</v>
      </c>
      <c r="AV190" t="s">
        <v>97</v>
      </c>
      <c r="AW190" t="s">
        <v>97</v>
      </c>
      <c r="AX190" t="s">
        <v>56</v>
      </c>
      <c r="AY190" t="s">
        <v>56</v>
      </c>
      <c r="AZ190" t="s">
        <v>56</v>
      </c>
      <c r="BA190">
        <v>738815</v>
      </c>
      <c r="BB190">
        <v>1305</v>
      </c>
      <c r="BC190" t="s">
        <v>93</v>
      </c>
      <c r="BD190">
        <v>4320</v>
      </c>
      <c r="BE190" t="s">
        <v>100</v>
      </c>
      <c r="BF190">
        <v>1090</v>
      </c>
      <c r="BG190">
        <v>1</v>
      </c>
      <c r="BH190" t="s">
        <v>74</v>
      </c>
      <c r="BI190" t="s">
        <v>69</v>
      </c>
      <c r="BJ190">
        <v>75</v>
      </c>
      <c r="BK190" s="1">
        <v>45028.166516203702</v>
      </c>
      <c r="BL190" t="s">
        <v>59</v>
      </c>
    </row>
    <row r="191" spans="1:64" x14ac:dyDescent="0.35">
      <c r="A191">
        <v>20582</v>
      </c>
      <c r="B191">
        <v>99</v>
      </c>
      <c r="D191" t="s">
        <v>128</v>
      </c>
      <c r="E191" s="1">
        <v>38811.40625</v>
      </c>
      <c r="F191" s="1" t="s">
        <v>171</v>
      </c>
      <c r="G191" t="s">
        <v>181</v>
      </c>
      <c r="H191" t="s">
        <v>98</v>
      </c>
      <c r="I191">
        <v>0.1</v>
      </c>
      <c r="J191" t="s">
        <v>60</v>
      </c>
      <c r="K191" t="s">
        <v>55</v>
      </c>
      <c r="L191">
        <v>14918982</v>
      </c>
      <c r="M191">
        <v>2341424</v>
      </c>
      <c r="N191" t="s">
        <v>55</v>
      </c>
      <c r="O191">
        <v>2</v>
      </c>
      <c r="P191" t="s">
        <v>93</v>
      </c>
      <c r="Q191" s="1">
        <v>38863</v>
      </c>
      <c r="R191">
        <v>1362069</v>
      </c>
      <c r="S191">
        <v>1</v>
      </c>
      <c r="T191">
        <v>0.1</v>
      </c>
      <c r="U191">
        <v>0.1</v>
      </c>
      <c r="V191">
        <v>1000</v>
      </c>
      <c r="W191" t="s">
        <v>60</v>
      </c>
      <c r="X191" t="s">
        <v>61</v>
      </c>
      <c r="Y191" t="s">
        <v>94</v>
      </c>
      <c r="Z191" t="s">
        <v>98</v>
      </c>
      <c r="AA191" t="s">
        <v>56</v>
      </c>
      <c r="AB191" t="s">
        <v>130</v>
      </c>
      <c r="AC191" s="2">
        <v>38862</v>
      </c>
      <c r="AD191" t="s">
        <v>56</v>
      </c>
      <c r="AE191" t="s">
        <v>56</v>
      </c>
      <c r="AF191" t="s">
        <v>75</v>
      </c>
      <c r="AG191" t="s">
        <v>56</v>
      </c>
      <c r="AH191" t="s">
        <v>56</v>
      </c>
      <c r="AI191" s="1">
        <v>38863.084664351853</v>
      </c>
      <c r="AJ191" t="s">
        <v>73</v>
      </c>
      <c r="AK191" s="1">
        <v>39264.373090277775</v>
      </c>
      <c r="AL191" t="s">
        <v>57</v>
      </c>
      <c r="AM191" t="s">
        <v>56</v>
      </c>
      <c r="AN191" t="s">
        <v>56</v>
      </c>
      <c r="AO191" t="s">
        <v>56</v>
      </c>
      <c r="AP191" t="s">
        <v>56</v>
      </c>
      <c r="AQ191">
        <v>694</v>
      </c>
      <c r="AR191">
        <v>0</v>
      </c>
      <c r="AS191" t="s">
        <v>56</v>
      </c>
      <c r="AT191">
        <v>75</v>
      </c>
      <c r="AU191" t="s">
        <v>96</v>
      </c>
      <c r="AV191" t="s">
        <v>97</v>
      </c>
      <c r="AW191" t="s">
        <v>97</v>
      </c>
      <c r="AX191" t="s">
        <v>56</v>
      </c>
      <c r="AY191" t="s">
        <v>56</v>
      </c>
      <c r="AZ191" t="s">
        <v>56</v>
      </c>
      <c r="BA191">
        <v>364708</v>
      </c>
      <c r="BB191">
        <v>1190</v>
      </c>
      <c r="BC191" t="s">
        <v>93</v>
      </c>
      <c r="BD191">
        <v>4320</v>
      </c>
      <c r="BE191" t="s">
        <v>98</v>
      </c>
      <c r="BF191">
        <v>1000</v>
      </c>
      <c r="BG191">
        <v>0.1</v>
      </c>
      <c r="BH191" t="s">
        <v>74</v>
      </c>
      <c r="BI191" t="s">
        <v>71</v>
      </c>
      <c r="BJ191">
        <v>75</v>
      </c>
      <c r="BK191" s="1">
        <v>45028.166516203702</v>
      </c>
      <c r="BL191" t="s">
        <v>59</v>
      </c>
    </row>
    <row r="192" spans="1:64" x14ac:dyDescent="0.35">
      <c r="A192">
        <v>20604</v>
      </c>
      <c r="B192">
        <v>99</v>
      </c>
      <c r="D192" t="s">
        <v>128</v>
      </c>
      <c r="E192" s="1">
        <v>38811.40625</v>
      </c>
      <c r="F192" s="1" t="s">
        <v>171</v>
      </c>
      <c r="G192" t="s">
        <v>181</v>
      </c>
      <c r="H192" t="s">
        <v>112</v>
      </c>
      <c r="I192">
        <v>0.1</v>
      </c>
      <c r="J192" t="s">
        <v>60</v>
      </c>
      <c r="K192" t="s">
        <v>55</v>
      </c>
      <c r="L192">
        <v>14919051</v>
      </c>
      <c r="M192">
        <v>2341424</v>
      </c>
      <c r="N192" t="s">
        <v>55</v>
      </c>
      <c r="O192">
        <v>2</v>
      </c>
      <c r="P192" t="s">
        <v>93</v>
      </c>
      <c r="Q192" s="1">
        <v>38863</v>
      </c>
      <c r="R192">
        <v>1362069</v>
      </c>
      <c r="S192">
        <v>1</v>
      </c>
      <c r="T192">
        <v>0.1</v>
      </c>
      <c r="U192">
        <v>0.1</v>
      </c>
      <c r="V192">
        <v>1025</v>
      </c>
      <c r="W192" t="s">
        <v>60</v>
      </c>
      <c r="X192" t="s">
        <v>61</v>
      </c>
      <c r="Y192" t="s">
        <v>111</v>
      </c>
      <c r="Z192" t="s">
        <v>112</v>
      </c>
      <c r="AA192" t="s">
        <v>56</v>
      </c>
      <c r="AB192" t="s">
        <v>130</v>
      </c>
      <c r="AC192" s="2">
        <v>38862</v>
      </c>
      <c r="AD192" t="s">
        <v>56</v>
      </c>
      <c r="AE192" t="s">
        <v>56</v>
      </c>
      <c r="AF192" t="s">
        <v>75</v>
      </c>
      <c r="AG192" t="s">
        <v>56</v>
      </c>
      <c r="AH192" t="s">
        <v>56</v>
      </c>
      <c r="AI192" s="1">
        <v>38863.084675925929</v>
      </c>
      <c r="AJ192" t="s">
        <v>73</v>
      </c>
      <c r="AK192" s="1">
        <v>39264.373090277775</v>
      </c>
      <c r="AL192" t="s">
        <v>57</v>
      </c>
      <c r="AM192" t="s">
        <v>56</v>
      </c>
      <c r="AN192" t="s">
        <v>56</v>
      </c>
      <c r="AO192" t="s">
        <v>56</v>
      </c>
      <c r="AP192" t="s">
        <v>56</v>
      </c>
      <c r="AQ192">
        <v>694</v>
      </c>
      <c r="AR192">
        <v>0</v>
      </c>
      <c r="AS192" t="s">
        <v>56</v>
      </c>
      <c r="AT192">
        <v>75</v>
      </c>
      <c r="AU192" t="s">
        <v>96</v>
      </c>
      <c r="AV192" t="s">
        <v>97</v>
      </c>
      <c r="AW192" t="s">
        <v>97</v>
      </c>
      <c r="AX192" t="s">
        <v>56</v>
      </c>
      <c r="AY192" t="s">
        <v>56</v>
      </c>
      <c r="AZ192" t="s">
        <v>56</v>
      </c>
      <c r="BA192">
        <v>364708</v>
      </c>
      <c r="BB192">
        <v>1210</v>
      </c>
      <c r="BC192" t="s">
        <v>93</v>
      </c>
      <c r="BD192">
        <v>4320</v>
      </c>
      <c r="BE192" t="s">
        <v>112</v>
      </c>
      <c r="BF192">
        <v>1025</v>
      </c>
      <c r="BG192">
        <v>0.1</v>
      </c>
      <c r="BH192" t="s">
        <v>74</v>
      </c>
      <c r="BI192" t="s">
        <v>65</v>
      </c>
      <c r="BJ192">
        <v>75</v>
      </c>
      <c r="BK192" s="1">
        <v>45028.166516203702</v>
      </c>
      <c r="BL192" t="s">
        <v>59</v>
      </c>
    </row>
    <row r="193" spans="1:64" x14ac:dyDescent="0.35">
      <c r="A193">
        <v>20605</v>
      </c>
      <c r="B193">
        <v>99</v>
      </c>
      <c r="D193" t="s">
        <v>128</v>
      </c>
      <c r="E193" s="1">
        <v>38811.40625</v>
      </c>
      <c r="F193" s="1" t="s">
        <v>171</v>
      </c>
      <c r="G193" t="s">
        <v>181</v>
      </c>
      <c r="H193" t="s">
        <v>110</v>
      </c>
      <c r="I193">
        <v>0.1</v>
      </c>
      <c r="J193" t="s">
        <v>60</v>
      </c>
      <c r="K193" t="s">
        <v>55</v>
      </c>
      <c r="L193">
        <v>14919052</v>
      </c>
      <c r="M193">
        <v>2341424</v>
      </c>
      <c r="N193" t="s">
        <v>55</v>
      </c>
      <c r="O193">
        <v>2</v>
      </c>
      <c r="P193" t="s">
        <v>93</v>
      </c>
      <c r="Q193" s="1">
        <v>38863</v>
      </c>
      <c r="R193">
        <v>1362069</v>
      </c>
      <c r="S193">
        <v>1</v>
      </c>
      <c r="T193">
        <v>0.1</v>
      </c>
      <c r="U193">
        <v>0.1</v>
      </c>
      <c r="V193">
        <v>1030</v>
      </c>
      <c r="W193" t="s">
        <v>60</v>
      </c>
      <c r="X193" t="s">
        <v>61</v>
      </c>
      <c r="Y193" t="s">
        <v>109</v>
      </c>
      <c r="Z193" t="s">
        <v>110</v>
      </c>
      <c r="AA193" t="s">
        <v>56</v>
      </c>
      <c r="AB193" t="s">
        <v>130</v>
      </c>
      <c r="AC193" s="2">
        <v>38862</v>
      </c>
      <c r="AD193" t="s">
        <v>56</v>
      </c>
      <c r="AE193" t="s">
        <v>56</v>
      </c>
      <c r="AF193" t="s">
        <v>75</v>
      </c>
      <c r="AG193" t="s">
        <v>56</v>
      </c>
      <c r="AH193" t="s">
        <v>56</v>
      </c>
      <c r="AI193" s="1">
        <v>38863.084675925929</v>
      </c>
      <c r="AJ193" t="s">
        <v>73</v>
      </c>
      <c r="AK193" s="1">
        <v>42010.368402777778</v>
      </c>
      <c r="AL193" t="s">
        <v>78</v>
      </c>
      <c r="AM193" t="s">
        <v>77</v>
      </c>
      <c r="AN193" t="s">
        <v>56</v>
      </c>
      <c r="AO193">
        <v>0</v>
      </c>
      <c r="AP193" t="s">
        <v>56</v>
      </c>
      <c r="AQ193">
        <v>694</v>
      </c>
      <c r="AR193">
        <v>0</v>
      </c>
      <c r="AS193" t="s">
        <v>56</v>
      </c>
      <c r="AT193">
        <v>75</v>
      </c>
      <c r="AU193" t="s">
        <v>96</v>
      </c>
      <c r="AV193" t="s">
        <v>97</v>
      </c>
      <c r="AW193" t="s">
        <v>97</v>
      </c>
      <c r="AX193" t="s">
        <v>56</v>
      </c>
      <c r="AY193" t="s">
        <v>56</v>
      </c>
      <c r="AZ193" t="s">
        <v>56</v>
      </c>
      <c r="BA193">
        <v>364708</v>
      </c>
      <c r="BB193">
        <v>1221</v>
      </c>
      <c r="BC193" t="s">
        <v>93</v>
      </c>
      <c r="BD193">
        <v>4320</v>
      </c>
      <c r="BE193" t="s">
        <v>110</v>
      </c>
      <c r="BF193">
        <v>1030</v>
      </c>
      <c r="BG193">
        <v>0.1</v>
      </c>
      <c r="BH193" t="s">
        <v>74</v>
      </c>
      <c r="BI193" t="s">
        <v>66</v>
      </c>
      <c r="BJ193">
        <v>75</v>
      </c>
      <c r="BK193" s="1">
        <v>45028.166516203702</v>
      </c>
      <c r="BL193" t="s">
        <v>59</v>
      </c>
    </row>
    <row r="194" spans="1:64" x14ac:dyDescent="0.35">
      <c r="A194">
        <v>20606</v>
      </c>
      <c r="B194">
        <v>99</v>
      </c>
      <c r="D194" t="s">
        <v>128</v>
      </c>
      <c r="E194" s="1">
        <v>38811.40625</v>
      </c>
      <c r="F194" s="1" t="s">
        <v>171</v>
      </c>
      <c r="G194" t="s">
        <v>181</v>
      </c>
      <c r="H194" t="s">
        <v>108</v>
      </c>
      <c r="I194">
        <v>0.1</v>
      </c>
      <c r="J194" t="s">
        <v>56</v>
      </c>
      <c r="K194" t="s">
        <v>55</v>
      </c>
      <c r="L194">
        <v>14919053</v>
      </c>
      <c r="M194">
        <v>2341424</v>
      </c>
      <c r="N194" t="s">
        <v>55</v>
      </c>
      <c r="O194">
        <v>2</v>
      </c>
      <c r="P194" t="s">
        <v>93</v>
      </c>
      <c r="Q194" s="1">
        <v>38863</v>
      </c>
      <c r="R194">
        <v>1362069</v>
      </c>
      <c r="S194">
        <v>1</v>
      </c>
      <c r="T194">
        <v>0.1</v>
      </c>
      <c r="U194">
        <v>0.1</v>
      </c>
      <c r="V194">
        <v>1040</v>
      </c>
      <c r="W194" t="s">
        <v>56</v>
      </c>
      <c r="X194" t="s">
        <v>56</v>
      </c>
      <c r="Y194" t="s">
        <v>107</v>
      </c>
      <c r="Z194" t="s">
        <v>108</v>
      </c>
      <c r="AA194" t="s">
        <v>56</v>
      </c>
      <c r="AB194" t="s">
        <v>130</v>
      </c>
      <c r="AC194" s="2">
        <v>38862</v>
      </c>
      <c r="AD194" t="s">
        <v>56</v>
      </c>
      <c r="AE194" t="s">
        <v>56</v>
      </c>
      <c r="AF194" t="s">
        <v>56</v>
      </c>
      <c r="AG194" t="s">
        <v>56</v>
      </c>
      <c r="AH194" t="s">
        <v>56</v>
      </c>
      <c r="AI194" s="1">
        <v>38863.084675925929</v>
      </c>
      <c r="AJ194" t="s">
        <v>73</v>
      </c>
      <c r="AK194" s="1">
        <v>39264.373090277775</v>
      </c>
      <c r="AL194" t="s">
        <v>57</v>
      </c>
      <c r="AM194" t="s">
        <v>56</v>
      </c>
      <c r="AN194" t="s">
        <v>56</v>
      </c>
      <c r="AO194" t="s">
        <v>56</v>
      </c>
      <c r="AP194" t="s">
        <v>56</v>
      </c>
      <c r="AQ194">
        <v>694</v>
      </c>
      <c r="AR194">
        <v>0.1</v>
      </c>
      <c r="AS194" t="s">
        <v>56</v>
      </c>
      <c r="AT194">
        <v>75</v>
      </c>
      <c r="AU194" t="s">
        <v>96</v>
      </c>
      <c r="AV194" t="s">
        <v>97</v>
      </c>
      <c r="AW194" t="s">
        <v>97</v>
      </c>
      <c r="AX194" t="s">
        <v>56</v>
      </c>
      <c r="AY194" t="s">
        <v>56</v>
      </c>
      <c r="AZ194" t="s">
        <v>56</v>
      </c>
      <c r="BA194">
        <v>364708</v>
      </c>
      <c r="BB194">
        <v>1231</v>
      </c>
      <c r="BC194" t="s">
        <v>93</v>
      </c>
      <c r="BD194">
        <v>4320</v>
      </c>
      <c r="BE194" t="s">
        <v>108</v>
      </c>
      <c r="BF194">
        <v>1040</v>
      </c>
      <c r="BG194">
        <v>0.1</v>
      </c>
      <c r="BH194" t="s">
        <v>74</v>
      </c>
      <c r="BI194" t="s">
        <v>67</v>
      </c>
      <c r="BJ194">
        <v>75</v>
      </c>
      <c r="BK194" s="1">
        <v>45028.166516203702</v>
      </c>
      <c r="BL194" t="s">
        <v>59</v>
      </c>
    </row>
    <row r="195" spans="1:64" x14ac:dyDescent="0.35">
      <c r="A195">
        <v>20619</v>
      </c>
      <c r="B195">
        <v>99</v>
      </c>
      <c r="D195" t="s">
        <v>128</v>
      </c>
      <c r="E195" s="1">
        <v>38811.40625</v>
      </c>
      <c r="F195" s="1" t="s">
        <v>171</v>
      </c>
      <c r="G195" t="s">
        <v>181</v>
      </c>
      <c r="H195" t="s">
        <v>117</v>
      </c>
      <c r="I195">
        <v>13</v>
      </c>
      <c r="J195" t="s">
        <v>56</v>
      </c>
      <c r="K195" t="s">
        <v>55</v>
      </c>
      <c r="L195">
        <v>14919064</v>
      </c>
      <c r="M195">
        <v>2341424</v>
      </c>
      <c r="N195" t="s">
        <v>55</v>
      </c>
      <c r="O195">
        <v>2</v>
      </c>
      <c r="P195" t="s">
        <v>93</v>
      </c>
      <c r="Q195" s="1">
        <v>38863</v>
      </c>
      <c r="R195">
        <v>1362069</v>
      </c>
      <c r="S195">
        <v>1</v>
      </c>
      <c r="T195">
        <v>13</v>
      </c>
      <c r="U195">
        <v>1</v>
      </c>
      <c r="V195" t="s">
        <v>116</v>
      </c>
      <c r="W195" t="s">
        <v>56</v>
      </c>
      <c r="X195" t="s">
        <v>56</v>
      </c>
      <c r="Y195" t="s">
        <v>56</v>
      </c>
      <c r="Z195" t="s">
        <v>92</v>
      </c>
      <c r="AA195" t="s">
        <v>56</v>
      </c>
      <c r="AB195" t="s">
        <v>130</v>
      </c>
      <c r="AC195" s="2">
        <v>38862</v>
      </c>
      <c r="AD195" t="s">
        <v>56</v>
      </c>
      <c r="AE195" t="s">
        <v>56</v>
      </c>
      <c r="AF195" t="s">
        <v>56</v>
      </c>
      <c r="AG195" t="s">
        <v>56</v>
      </c>
      <c r="AH195" t="s">
        <v>56</v>
      </c>
      <c r="AI195" s="1">
        <v>38863.084675925929</v>
      </c>
      <c r="AJ195" t="s">
        <v>73</v>
      </c>
      <c r="AK195" s="1">
        <v>40281.345578703702</v>
      </c>
      <c r="AL195" t="s">
        <v>78</v>
      </c>
      <c r="AM195" t="s">
        <v>56</v>
      </c>
      <c r="AN195" t="s">
        <v>56</v>
      </c>
      <c r="AO195" t="s">
        <v>56</v>
      </c>
      <c r="AP195" t="s">
        <v>56</v>
      </c>
      <c r="AQ195">
        <v>694</v>
      </c>
      <c r="AR195">
        <v>13</v>
      </c>
      <c r="AS195" t="s">
        <v>56</v>
      </c>
      <c r="AT195">
        <v>75</v>
      </c>
      <c r="AU195" t="s">
        <v>96</v>
      </c>
      <c r="AV195" t="s">
        <v>97</v>
      </c>
      <c r="AW195" t="s">
        <v>97</v>
      </c>
      <c r="AX195" t="s">
        <v>56</v>
      </c>
      <c r="AY195" t="s">
        <v>56</v>
      </c>
      <c r="AZ195" t="s">
        <v>56</v>
      </c>
      <c r="BA195">
        <v>364708</v>
      </c>
      <c r="BB195">
        <v>4240</v>
      </c>
      <c r="BC195" t="s">
        <v>93</v>
      </c>
      <c r="BD195">
        <v>4320</v>
      </c>
      <c r="BE195" t="s">
        <v>117</v>
      </c>
      <c r="BF195" t="s">
        <v>116</v>
      </c>
      <c r="BG195">
        <v>1</v>
      </c>
      <c r="BH195" t="s">
        <v>58</v>
      </c>
      <c r="BI195" t="s">
        <v>56</v>
      </c>
      <c r="BJ195">
        <v>154</v>
      </c>
      <c r="BK195" s="1">
        <v>45028.166516203702</v>
      </c>
      <c r="BL195" t="s">
        <v>59</v>
      </c>
    </row>
    <row r="196" spans="1:64" x14ac:dyDescent="0.35">
      <c r="A196">
        <v>20608</v>
      </c>
      <c r="B196">
        <v>99</v>
      </c>
      <c r="D196" t="s">
        <v>128</v>
      </c>
      <c r="E196" s="1">
        <v>38811.40625</v>
      </c>
      <c r="F196" s="1" t="s">
        <v>171</v>
      </c>
      <c r="G196" t="s">
        <v>181</v>
      </c>
      <c r="H196" t="s">
        <v>106</v>
      </c>
      <c r="I196">
        <v>0.1</v>
      </c>
      <c r="J196" t="s">
        <v>60</v>
      </c>
      <c r="K196" t="s">
        <v>55</v>
      </c>
      <c r="L196">
        <v>14919055</v>
      </c>
      <c r="M196">
        <v>2341424</v>
      </c>
      <c r="N196" t="s">
        <v>55</v>
      </c>
      <c r="O196">
        <v>2</v>
      </c>
      <c r="P196" t="s">
        <v>93</v>
      </c>
      <c r="Q196" s="1">
        <v>38863</v>
      </c>
      <c r="R196">
        <v>1362069</v>
      </c>
      <c r="S196">
        <v>1</v>
      </c>
      <c r="T196">
        <v>0.1</v>
      </c>
      <c r="U196">
        <v>0.1</v>
      </c>
      <c r="V196">
        <v>1049</v>
      </c>
      <c r="W196" t="s">
        <v>60</v>
      </c>
      <c r="X196" t="s">
        <v>61</v>
      </c>
      <c r="Y196" t="s">
        <v>105</v>
      </c>
      <c r="Z196" t="s">
        <v>106</v>
      </c>
      <c r="AA196" t="s">
        <v>56</v>
      </c>
      <c r="AB196" t="s">
        <v>130</v>
      </c>
      <c r="AC196" s="2">
        <v>38862</v>
      </c>
      <c r="AD196" t="s">
        <v>56</v>
      </c>
      <c r="AE196" t="s">
        <v>56</v>
      </c>
      <c r="AF196" t="s">
        <v>75</v>
      </c>
      <c r="AG196" t="s">
        <v>56</v>
      </c>
      <c r="AH196" t="s">
        <v>56</v>
      </c>
      <c r="AI196" s="1">
        <v>38863.084675925929</v>
      </c>
      <c r="AJ196" t="s">
        <v>73</v>
      </c>
      <c r="AK196" s="1">
        <v>39264.373090277775</v>
      </c>
      <c r="AL196" t="s">
        <v>57</v>
      </c>
      <c r="AM196" t="s">
        <v>56</v>
      </c>
      <c r="AN196" t="s">
        <v>56</v>
      </c>
      <c r="AO196" t="s">
        <v>56</v>
      </c>
      <c r="AP196" t="s">
        <v>56</v>
      </c>
      <c r="AQ196">
        <v>694</v>
      </c>
      <c r="AR196">
        <v>0</v>
      </c>
      <c r="AS196" t="s">
        <v>56</v>
      </c>
      <c r="AT196">
        <v>75</v>
      </c>
      <c r="AU196" t="s">
        <v>96</v>
      </c>
      <c r="AV196" t="s">
        <v>97</v>
      </c>
      <c r="AW196" t="s">
        <v>97</v>
      </c>
      <c r="AX196" t="s">
        <v>56</v>
      </c>
      <c r="AY196" t="s">
        <v>56</v>
      </c>
      <c r="AZ196" t="s">
        <v>56</v>
      </c>
      <c r="BA196">
        <v>364708</v>
      </c>
      <c r="BB196">
        <v>1260</v>
      </c>
      <c r="BC196" t="s">
        <v>93</v>
      </c>
      <c r="BD196">
        <v>4320</v>
      </c>
      <c r="BE196" t="s">
        <v>106</v>
      </c>
      <c r="BF196">
        <v>1049</v>
      </c>
      <c r="BG196">
        <v>0.1</v>
      </c>
      <c r="BH196" t="s">
        <v>74</v>
      </c>
      <c r="BI196" t="s">
        <v>64</v>
      </c>
      <c r="BJ196">
        <v>75</v>
      </c>
      <c r="BK196" s="1">
        <v>45028.166516203702</v>
      </c>
      <c r="BL196" t="s">
        <v>59</v>
      </c>
    </row>
    <row r="197" spans="1:64" x14ac:dyDescent="0.35">
      <c r="A197">
        <v>20613</v>
      </c>
      <c r="B197">
        <v>99</v>
      </c>
      <c r="D197" t="s">
        <v>128</v>
      </c>
      <c r="E197" s="1">
        <v>38811.40625</v>
      </c>
      <c r="F197" s="1" t="s">
        <v>171</v>
      </c>
      <c r="G197" t="s">
        <v>181</v>
      </c>
      <c r="H197" t="s">
        <v>103</v>
      </c>
      <c r="I197">
        <v>0.2</v>
      </c>
      <c r="J197" t="s">
        <v>56</v>
      </c>
      <c r="K197" t="s">
        <v>55</v>
      </c>
      <c r="L197">
        <v>14919058</v>
      </c>
      <c r="M197">
        <v>2341424</v>
      </c>
      <c r="N197" t="s">
        <v>55</v>
      </c>
      <c r="O197">
        <v>2</v>
      </c>
      <c r="P197" t="s">
        <v>93</v>
      </c>
      <c r="Q197" s="1">
        <v>38863</v>
      </c>
      <c r="R197">
        <v>1362069</v>
      </c>
      <c r="S197">
        <v>1</v>
      </c>
      <c r="T197">
        <v>0.2</v>
      </c>
      <c r="U197">
        <v>0.1</v>
      </c>
      <c r="V197">
        <v>1065</v>
      </c>
      <c r="W197" t="s">
        <v>56</v>
      </c>
      <c r="X197" t="s">
        <v>56</v>
      </c>
      <c r="Y197" t="s">
        <v>102</v>
      </c>
      <c r="Z197" t="s">
        <v>103</v>
      </c>
      <c r="AA197" t="s">
        <v>56</v>
      </c>
      <c r="AB197" t="s">
        <v>130</v>
      </c>
      <c r="AC197" s="2">
        <v>38862</v>
      </c>
      <c r="AD197" t="s">
        <v>56</v>
      </c>
      <c r="AE197" t="s">
        <v>56</v>
      </c>
      <c r="AF197" t="s">
        <v>56</v>
      </c>
      <c r="AG197" t="s">
        <v>56</v>
      </c>
      <c r="AH197" t="s">
        <v>56</v>
      </c>
      <c r="AI197" s="1">
        <v>38863.084675925929</v>
      </c>
      <c r="AJ197" t="s">
        <v>73</v>
      </c>
      <c r="AK197" s="1">
        <v>39264.373090277775</v>
      </c>
      <c r="AL197" t="s">
        <v>57</v>
      </c>
      <c r="AM197" t="s">
        <v>56</v>
      </c>
      <c r="AN197" t="s">
        <v>56</v>
      </c>
      <c r="AO197" t="s">
        <v>56</v>
      </c>
      <c r="AP197" t="s">
        <v>56</v>
      </c>
      <c r="AQ197">
        <v>694</v>
      </c>
      <c r="AR197">
        <v>0.2</v>
      </c>
      <c r="AS197" t="s">
        <v>56</v>
      </c>
      <c r="AT197">
        <v>75</v>
      </c>
      <c r="AU197" t="s">
        <v>96</v>
      </c>
      <c r="AV197" t="s">
        <v>97</v>
      </c>
      <c r="AW197" t="s">
        <v>97</v>
      </c>
      <c r="AX197" t="s">
        <v>56</v>
      </c>
      <c r="AY197" t="s">
        <v>56</v>
      </c>
      <c r="AZ197" t="s">
        <v>56</v>
      </c>
      <c r="BA197">
        <v>364708</v>
      </c>
      <c r="BB197">
        <v>1288</v>
      </c>
      <c r="BC197" t="s">
        <v>93</v>
      </c>
      <c r="BD197">
        <v>4320</v>
      </c>
      <c r="BE197" t="s">
        <v>103</v>
      </c>
      <c r="BF197">
        <v>1065</v>
      </c>
      <c r="BG197">
        <v>0.1</v>
      </c>
      <c r="BH197" t="s">
        <v>74</v>
      </c>
      <c r="BI197" t="s">
        <v>68</v>
      </c>
      <c r="BJ197">
        <v>75</v>
      </c>
      <c r="BK197" s="1">
        <v>45028.166516203702</v>
      </c>
      <c r="BL197" t="s">
        <v>59</v>
      </c>
    </row>
    <row r="198" spans="1:64" x14ac:dyDescent="0.35">
      <c r="A198">
        <v>20618</v>
      </c>
      <c r="B198">
        <v>99</v>
      </c>
      <c r="D198" t="s">
        <v>128</v>
      </c>
      <c r="E198" s="1">
        <v>38811.40625</v>
      </c>
      <c r="F198" s="1" t="s">
        <v>171</v>
      </c>
      <c r="G198" t="s">
        <v>181</v>
      </c>
      <c r="H198" t="s">
        <v>119</v>
      </c>
      <c r="I198">
        <v>0.5</v>
      </c>
      <c r="J198" t="s">
        <v>60</v>
      </c>
      <c r="K198" t="s">
        <v>55</v>
      </c>
      <c r="L198">
        <v>14919063</v>
      </c>
      <c r="M198">
        <v>2341424</v>
      </c>
      <c r="N198" t="s">
        <v>55</v>
      </c>
      <c r="O198">
        <v>2</v>
      </c>
      <c r="P198" t="s">
        <v>93</v>
      </c>
      <c r="Q198" s="1">
        <v>38863</v>
      </c>
      <c r="R198">
        <v>1362069</v>
      </c>
      <c r="S198">
        <v>1</v>
      </c>
      <c r="T198">
        <v>0.5</v>
      </c>
      <c r="U198">
        <v>0.5</v>
      </c>
      <c r="V198">
        <v>1145</v>
      </c>
      <c r="W198" t="s">
        <v>60</v>
      </c>
      <c r="X198" t="s">
        <v>61</v>
      </c>
      <c r="Y198" t="s">
        <v>118</v>
      </c>
      <c r="Z198" t="s">
        <v>119</v>
      </c>
      <c r="AA198" t="s">
        <v>56</v>
      </c>
      <c r="AB198" t="s">
        <v>130</v>
      </c>
      <c r="AC198" s="2">
        <v>38862</v>
      </c>
      <c r="AD198" t="s">
        <v>56</v>
      </c>
      <c r="AE198" t="s">
        <v>56</v>
      </c>
      <c r="AF198" t="s">
        <v>75</v>
      </c>
      <c r="AG198" t="s">
        <v>56</v>
      </c>
      <c r="AH198" t="s">
        <v>56</v>
      </c>
      <c r="AI198" s="1">
        <v>38863.084675925929</v>
      </c>
      <c r="AJ198" t="s">
        <v>73</v>
      </c>
      <c r="AK198" s="1">
        <v>39264.373090277775</v>
      </c>
      <c r="AL198" t="s">
        <v>57</v>
      </c>
      <c r="AM198" t="s">
        <v>56</v>
      </c>
      <c r="AN198" t="s">
        <v>56</v>
      </c>
      <c r="AO198" t="s">
        <v>56</v>
      </c>
      <c r="AP198" t="s">
        <v>56</v>
      </c>
      <c r="AQ198">
        <v>694</v>
      </c>
      <c r="AR198">
        <v>0</v>
      </c>
      <c r="AS198" t="s">
        <v>56</v>
      </c>
      <c r="AT198">
        <v>75</v>
      </c>
      <c r="AU198" t="s">
        <v>96</v>
      </c>
      <c r="AV198" t="s">
        <v>97</v>
      </c>
      <c r="AW198" t="s">
        <v>97</v>
      </c>
      <c r="AX198" t="s">
        <v>56</v>
      </c>
      <c r="AY198" t="s">
        <v>56</v>
      </c>
      <c r="AZ198" t="s">
        <v>56</v>
      </c>
      <c r="BA198">
        <v>364708</v>
      </c>
      <c r="BB198">
        <v>1331</v>
      </c>
      <c r="BC198" t="s">
        <v>93</v>
      </c>
      <c r="BD198">
        <v>4320</v>
      </c>
      <c r="BE198" t="s">
        <v>119</v>
      </c>
      <c r="BF198">
        <v>1145</v>
      </c>
      <c r="BG198">
        <v>0.5</v>
      </c>
      <c r="BH198" t="s">
        <v>74</v>
      </c>
      <c r="BI198" t="s">
        <v>70</v>
      </c>
      <c r="BJ198">
        <v>75</v>
      </c>
      <c r="BK198" s="1">
        <v>45028.166516203702</v>
      </c>
      <c r="BL198" t="s">
        <v>59</v>
      </c>
    </row>
    <row r="199" spans="1:64" x14ac:dyDescent="0.35">
      <c r="A199">
        <v>20615</v>
      </c>
      <c r="B199">
        <v>99</v>
      </c>
      <c r="D199" t="s">
        <v>128</v>
      </c>
      <c r="E199" s="1">
        <v>38811.40625</v>
      </c>
      <c r="F199" s="1" t="s">
        <v>171</v>
      </c>
      <c r="G199" t="s">
        <v>181</v>
      </c>
      <c r="H199" t="s">
        <v>100</v>
      </c>
      <c r="I199">
        <v>1</v>
      </c>
      <c r="J199" t="s">
        <v>60</v>
      </c>
      <c r="K199" t="s">
        <v>55</v>
      </c>
      <c r="L199">
        <v>14919060</v>
      </c>
      <c r="M199">
        <v>2341424</v>
      </c>
      <c r="N199" t="s">
        <v>55</v>
      </c>
      <c r="O199">
        <v>2</v>
      </c>
      <c r="P199" t="s">
        <v>93</v>
      </c>
      <c r="Q199" s="1">
        <v>38863</v>
      </c>
      <c r="R199">
        <v>1362069</v>
      </c>
      <c r="S199">
        <v>1</v>
      </c>
      <c r="T199">
        <v>1</v>
      </c>
      <c r="U199">
        <v>1</v>
      </c>
      <c r="V199">
        <v>1090</v>
      </c>
      <c r="W199" t="s">
        <v>60</v>
      </c>
      <c r="X199" t="s">
        <v>61</v>
      </c>
      <c r="Y199" t="s">
        <v>99</v>
      </c>
      <c r="Z199" t="s">
        <v>100</v>
      </c>
      <c r="AA199" t="s">
        <v>56</v>
      </c>
      <c r="AB199" t="s">
        <v>130</v>
      </c>
      <c r="AC199" s="2">
        <v>38862</v>
      </c>
      <c r="AD199" t="s">
        <v>56</v>
      </c>
      <c r="AE199" t="s">
        <v>56</v>
      </c>
      <c r="AF199" t="s">
        <v>75</v>
      </c>
      <c r="AG199" t="s">
        <v>56</v>
      </c>
      <c r="AH199" t="s">
        <v>56</v>
      </c>
      <c r="AI199" s="1">
        <v>38863.084675925929</v>
      </c>
      <c r="AJ199" t="s">
        <v>73</v>
      </c>
      <c r="AK199" s="1">
        <v>39264.373090277775</v>
      </c>
      <c r="AL199" t="s">
        <v>57</v>
      </c>
      <c r="AM199" t="s">
        <v>56</v>
      </c>
      <c r="AN199" t="s">
        <v>56</v>
      </c>
      <c r="AO199" t="s">
        <v>56</v>
      </c>
      <c r="AP199" t="s">
        <v>56</v>
      </c>
      <c r="AQ199">
        <v>694</v>
      </c>
      <c r="AR199">
        <v>0.9</v>
      </c>
      <c r="AS199" t="s">
        <v>56</v>
      </c>
      <c r="AT199">
        <v>75</v>
      </c>
      <c r="AU199" t="s">
        <v>96</v>
      </c>
      <c r="AV199" t="s">
        <v>97</v>
      </c>
      <c r="AW199" t="s">
        <v>97</v>
      </c>
      <c r="AX199" t="s">
        <v>56</v>
      </c>
      <c r="AY199" t="s">
        <v>56</v>
      </c>
      <c r="AZ199" t="s">
        <v>56</v>
      </c>
      <c r="BA199">
        <v>364708</v>
      </c>
      <c r="BB199">
        <v>1305</v>
      </c>
      <c r="BC199" t="s">
        <v>93</v>
      </c>
      <c r="BD199">
        <v>4320</v>
      </c>
      <c r="BE199" t="s">
        <v>100</v>
      </c>
      <c r="BF199">
        <v>1090</v>
      </c>
      <c r="BG199">
        <v>1</v>
      </c>
      <c r="BH199" t="s">
        <v>74</v>
      </c>
      <c r="BI199" t="s">
        <v>69</v>
      </c>
      <c r="BJ199">
        <v>75</v>
      </c>
      <c r="BK199" s="1">
        <v>45028.166516203702</v>
      </c>
      <c r="BL199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47DF6-7ABD-41E8-8D58-64F00CD673C7}">
  <dimension ref="A1:S352"/>
  <sheetViews>
    <sheetView topLeftCell="G1" workbookViewId="0">
      <selection activeCell="G1" sqref="G1"/>
    </sheetView>
  </sheetViews>
  <sheetFormatPr defaultRowHeight="14.5" x14ac:dyDescent="0.35"/>
  <cols>
    <col min="4" max="4" width="12.90625" bestFit="1" customWidth="1"/>
    <col min="5" max="5" width="15.54296875" bestFit="1" customWidth="1"/>
  </cols>
  <sheetData>
    <row r="1" spans="1:19" x14ac:dyDescent="0.35">
      <c r="B1" t="s">
        <v>183</v>
      </c>
      <c r="C1" t="s">
        <v>184</v>
      </c>
      <c r="D1" t="s">
        <v>53</v>
      </c>
      <c r="E1" t="s">
        <v>54</v>
      </c>
      <c r="F1" t="s">
        <v>170</v>
      </c>
      <c r="G1" t="s">
        <v>182</v>
      </c>
      <c r="H1" t="s">
        <v>45</v>
      </c>
      <c r="I1" t="s">
        <v>8</v>
      </c>
      <c r="J1" t="s">
        <v>11</v>
      </c>
      <c r="K1" t="s">
        <v>2</v>
      </c>
      <c r="L1" t="s">
        <v>9</v>
      </c>
      <c r="M1" t="s">
        <v>123</v>
      </c>
      <c r="N1" t="s">
        <v>72</v>
      </c>
      <c r="O1" s="3" t="s">
        <v>188</v>
      </c>
      <c r="P1" s="3" t="s">
        <v>189</v>
      </c>
      <c r="Q1" s="3" t="s">
        <v>190</v>
      </c>
      <c r="R1" s="3" t="s">
        <v>191</v>
      </c>
      <c r="S1" s="3" t="s">
        <v>192</v>
      </c>
    </row>
    <row r="2" spans="1:19" x14ac:dyDescent="0.35">
      <c r="A2">
        <v>29475</v>
      </c>
      <c r="B2">
        <v>2</v>
      </c>
      <c r="C2" t="s">
        <v>180</v>
      </c>
      <c r="D2" t="s">
        <v>154</v>
      </c>
      <c r="E2" s="1">
        <v>42864.614583333336</v>
      </c>
      <c r="F2" s="1" t="s">
        <v>171</v>
      </c>
      <c r="G2" t="s">
        <v>180</v>
      </c>
      <c r="H2" t="s">
        <v>120</v>
      </c>
      <c r="I2">
        <v>2.34</v>
      </c>
      <c r="J2" t="s">
        <v>56</v>
      </c>
      <c r="K2" t="s">
        <v>55</v>
      </c>
      <c r="L2">
        <v>0.3</v>
      </c>
      <c r="M2">
        <v>6.17</v>
      </c>
      <c r="N2">
        <v>72</v>
      </c>
      <c r="O2" s="4"/>
      <c r="P2" s="4">
        <v>270</v>
      </c>
      <c r="Q2" s="3">
        <f>IF(J2="U",I2*0.5,I2)</f>
        <v>2.34</v>
      </c>
      <c r="R2" s="3"/>
      <c r="S2" s="3">
        <f>Q2/P2</f>
        <v>8.6666666666666663E-3</v>
      </c>
    </row>
    <row r="3" spans="1:19" x14ac:dyDescent="0.35">
      <c r="A3">
        <v>29476</v>
      </c>
      <c r="B3">
        <v>2</v>
      </c>
      <c r="C3" t="s">
        <v>180</v>
      </c>
      <c r="D3" t="s">
        <v>154</v>
      </c>
      <c r="E3" s="1">
        <v>42864.614583333336</v>
      </c>
      <c r="F3" s="1" t="s">
        <v>171</v>
      </c>
      <c r="G3" t="s">
        <v>180</v>
      </c>
      <c r="H3" t="s">
        <v>121</v>
      </c>
      <c r="I3">
        <v>0.02</v>
      </c>
      <c r="J3" t="s">
        <v>140</v>
      </c>
      <c r="K3" t="s">
        <v>55</v>
      </c>
      <c r="L3">
        <v>0.02</v>
      </c>
      <c r="M3" t="s">
        <v>134</v>
      </c>
      <c r="N3">
        <v>72</v>
      </c>
      <c r="O3" s="4"/>
      <c r="P3" s="4">
        <v>30</v>
      </c>
      <c r="Q3" s="3">
        <f t="shared" ref="Q3:Q15" si="0">IF(J3="U",I3*0.5,I3)</f>
        <v>0.02</v>
      </c>
      <c r="R3" s="3"/>
      <c r="S3" s="3">
        <f t="shared" ref="S3:S14" si="1">Q3/P3</f>
        <v>6.6666666666666664E-4</v>
      </c>
    </row>
    <row r="4" spans="1:19" x14ac:dyDescent="0.35">
      <c r="A4">
        <v>29477</v>
      </c>
      <c r="B4">
        <v>2</v>
      </c>
      <c r="C4" t="s">
        <v>180</v>
      </c>
      <c r="D4" t="s">
        <v>154</v>
      </c>
      <c r="E4" s="1">
        <v>42864.614583333336</v>
      </c>
      <c r="F4" s="1" t="s">
        <v>171</v>
      </c>
      <c r="G4" t="s">
        <v>180</v>
      </c>
      <c r="H4" t="s">
        <v>98</v>
      </c>
      <c r="I4">
        <v>0.2</v>
      </c>
      <c r="J4" t="s">
        <v>60</v>
      </c>
      <c r="K4" t="s">
        <v>55</v>
      </c>
      <c r="L4">
        <v>0.2</v>
      </c>
      <c r="M4">
        <v>2.4300000000000002</v>
      </c>
      <c r="N4">
        <v>72</v>
      </c>
      <c r="O4" s="4">
        <v>150</v>
      </c>
      <c r="P4" s="4"/>
      <c r="Q4" s="3">
        <f t="shared" si="0"/>
        <v>0.1</v>
      </c>
      <c r="R4" s="3">
        <f t="shared" ref="R4:R15" si="2">Q4/O4</f>
        <v>6.6666666666666675E-4</v>
      </c>
      <c r="S4" s="3"/>
    </row>
    <row r="5" spans="1:19" x14ac:dyDescent="0.35">
      <c r="A5">
        <v>29489</v>
      </c>
      <c r="B5">
        <v>2</v>
      </c>
      <c r="C5" t="s">
        <v>180</v>
      </c>
      <c r="D5" t="s">
        <v>154</v>
      </c>
      <c r="E5" s="1">
        <v>42864.614583333336</v>
      </c>
      <c r="F5" s="1" t="s">
        <v>171</v>
      </c>
      <c r="G5" t="s">
        <v>180</v>
      </c>
      <c r="H5" t="s">
        <v>115</v>
      </c>
      <c r="I5">
        <v>37.1</v>
      </c>
      <c r="J5" t="s">
        <v>56</v>
      </c>
      <c r="K5" t="s">
        <v>55</v>
      </c>
      <c r="L5">
        <v>4</v>
      </c>
      <c r="N5">
        <v>72</v>
      </c>
      <c r="O5" s="4"/>
      <c r="P5" s="4">
        <v>1700</v>
      </c>
      <c r="Q5" s="3">
        <f t="shared" si="0"/>
        <v>37.1</v>
      </c>
      <c r="R5" s="3"/>
      <c r="S5" s="3">
        <f t="shared" si="1"/>
        <v>2.1823529411764707E-2</v>
      </c>
    </row>
    <row r="6" spans="1:19" x14ac:dyDescent="0.35">
      <c r="A6">
        <v>29478</v>
      </c>
      <c r="B6">
        <v>2</v>
      </c>
      <c r="C6" t="s">
        <v>180</v>
      </c>
      <c r="D6" t="s">
        <v>154</v>
      </c>
      <c r="E6" s="1">
        <v>42864.614583333336</v>
      </c>
      <c r="F6" s="1" t="s">
        <v>171</v>
      </c>
      <c r="G6" t="s">
        <v>180</v>
      </c>
      <c r="H6" t="s">
        <v>113</v>
      </c>
      <c r="I6">
        <v>0.2</v>
      </c>
      <c r="J6" t="s">
        <v>60</v>
      </c>
      <c r="K6" t="s">
        <v>55</v>
      </c>
      <c r="L6">
        <v>0.2</v>
      </c>
      <c r="N6">
        <v>72</v>
      </c>
      <c r="O6" s="4"/>
      <c r="P6" s="4">
        <v>5.3</v>
      </c>
      <c r="Q6" s="3">
        <f t="shared" si="0"/>
        <v>0.1</v>
      </c>
      <c r="R6" s="3"/>
      <c r="S6" s="3">
        <f t="shared" si="1"/>
        <v>1.886792452830189E-2</v>
      </c>
    </row>
    <row r="7" spans="1:19" x14ac:dyDescent="0.35">
      <c r="A7">
        <v>29479</v>
      </c>
      <c r="B7">
        <v>2</v>
      </c>
      <c r="C7" t="s">
        <v>180</v>
      </c>
      <c r="D7" t="s">
        <v>154</v>
      </c>
      <c r="E7" s="1">
        <v>42864.614583333336</v>
      </c>
      <c r="F7" s="1" t="s">
        <v>171</v>
      </c>
      <c r="G7" t="s">
        <v>180</v>
      </c>
      <c r="H7" t="s">
        <v>112</v>
      </c>
      <c r="I7">
        <v>0.1</v>
      </c>
      <c r="J7" t="s">
        <v>60</v>
      </c>
      <c r="K7" t="s">
        <v>55</v>
      </c>
      <c r="L7">
        <v>0.1</v>
      </c>
      <c r="N7">
        <v>72</v>
      </c>
      <c r="O7" s="5">
        <f>(EXP(0.7977*(LN(N7))-3.909))*(1.101672-(LN(N7)*0.041838))</f>
        <v>0.56107204302077052</v>
      </c>
      <c r="P7" s="4"/>
      <c r="Q7" s="3">
        <f t="shared" si="0"/>
        <v>0.05</v>
      </c>
      <c r="R7" s="3">
        <f t="shared" si="2"/>
        <v>8.9115115646831541E-2</v>
      </c>
      <c r="S7" s="3"/>
    </row>
    <row r="8" spans="1:19" x14ac:dyDescent="0.35">
      <c r="A8">
        <v>29480</v>
      </c>
      <c r="B8">
        <v>2</v>
      </c>
      <c r="C8" t="s">
        <v>180</v>
      </c>
      <c r="D8" t="s">
        <v>154</v>
      </c>
      <c r="E8" s="1">
        <v>42864.614583333336</v>
      </c>
      <c r="F8" s="1" t="s">
        <v>171</v>
      </c>
      <c r="G8" t="s">
        <v>180</v>
      </c>
      <c r="H8" t="s">
        <v>110</v>
      </c>
      <c r="I8">
        <v>0.34</v>
      </c>
      <c r="J8" t="s">
        <v>140</v>
      </c>
      <c r="K8" t="s">
        <v>55</v>
      </c>
      <c r="L8">
        <v>0.3</v>
      </c>
      <c r="N8">
        <v>72</v>
      </c>
      <c r="O8" s="5">
        <f>(EXP(0.819*(LN(N8))+0.6848))*(0.86)</f>
        <v>56.631573294646635</v>
      </c>
      <c r="P8" s="4"/>
      <c r="Q8" s="3">
        <f t="shared" si="0"/>
        <v>0.34</v>
      </c>
      <c r="R8" s="3">
        <f t="shared" si="2"/>
        <v>6.0037180713843974E-3</v>
      </c>
      <c r="S8" s="3"/>
    </row>
    <row r="9" spans="1:19" x14ac:dyDescent="0.35">
      <c r="A9">
        <v>29481</v>
      </c>
      <c r="B9">
        <v>2</v>
      </c>
      <c r="C9" t="s">
        <v>180</v>
      </c>
      <c r="D9" t="s">
        <v>154</v>
      </c>
      <c r="E9" s="1">
        <v>42864.614583333336</v>
      </c>
      <c r="F9" s="1" t="s">
        <v>171</v>
      </c>
      <c r="G9" t="s">
        <v>180</v>
      </c>
      <c r="H9" t="s">
        <v>108</v>
      </c>
      <c r="I9">
        <v>0.45</v>
      </c>
      <c r="J9" t="s">
        <v>140</v>
      </c>
      <c r="K9" t="s">
        <v>55</v>
      </c>
      <c r="L9">
        <v>0.2</v>
      </c>
      <c r="N9">
        <v>72</v>
      </c>
      <c r="O9" s="5">
        <f>(EXP(0.8545*(LN(N9))-1.702))*(0.96)</f>
        <v>6.7638293676890191</v>
      </c>
      <c r="P9" s="4"/>
      <c r="Q9" s="3">
        <f t="shared" si="0"/>
        <v>0.45</v>
      </c>
      <c r="R9" s="3">
        <f t="shared" si="2"/>
        <v>6.6530359584418428E-2</v>
      </c>
      <c r="S9" s="3"/>
    </row>
    <row r="10" spans="1:19" x14ac:dyDescent="0.35">
      <c r="A10">
        <v>29482</v>
      </c>
      <c r="B10">
        <v>2</v>
      </c>
      <c r="C10" t="s">
        <v>180</v>
      </c>
      <c r="D10" t="s">
        <v>154</v>
      </c>
      <c r="E10" s="1">
        <v>42864.614583333336</v>
      </c>
      <c r="F10" s="1" t="s">
        <v>171</v>
      </c>
      <c r="G10" t="s">
        <v>180</v>
      </c>
      <c r="H10" t="s">
        <v>106</v>
      </c>
      <c r="I10">
        <v>0.1</v>
      </c>
      <c r="J10" t="s">
        <v>60</v>
      </c>
      <c r="K10" t="s">
        <v>55</v>
      </c>
      <c r="L10">
        <v>0.1</v>
      </c>
      <c r="N10">
        <v>72</v>
      </c>
      <c r="O10" s="5">
        <f>(EXP(1.273*(LN(N10))-3.259))*(1.46203-(LN(N10)*0.145712))</f>
        <v>7.4595460625668313</v>
      </c>
      <c r="P10" s="4"/>
      <c r="Q10" s="3">
        <f t="shared" si="0"/>
        <v>0.05</v>
      </c>
      <c r="R10" s="3">
        <f t="shared" si="2"/>
        <v>6.7028207320694519E-3</v>
      </c>
      <c r="S10" s="3"/>
    </row>
    <row r="11" spans="1:19" x14ac:dyDescent="0.35">
      <c r="A11">
        <v>29484</v>
      </c>
      <c r="B11">
        <v>2</v>
      </c>
      <c r="C11" t="s">
        <v>180</v>
      </c>
      <c r="D11" t="s">
        <v>154</v>
      </c>
      <c r="E11" s="1">
        <v>42864.614583333336</v>
      </c>
      <c r="F11" s="1" t="s">
        <v>171</v>
      </c>
      <c r="G11" t="s">
        <v>180</v>
      </c>
      <c r="H11" t="s">
        <v>103</v>
      </c>
      <c r="I11">
        <v>0.2</v>
      </c>
      <c r="J11" t="s">
        <v>60</v>
      </c>
      <c r="K11" t="s">
        <v>55</v>
      </c>
      <c r="L11">
        <v>0.2</v>
      </c>
      <c r="N11">
        <v>72</v>
      </c>
      <c r="O11" s="5">
        <f>(EXP(0.846*(LN(N11))-0.884))*(0.997)</f>
        <v>15.349072176325162</v>
      </c>
      <c r="P11" s="4"/>
      <c r="Q11" s="3">
        <f t="shared" si="0"/>
        <v>0.1</v>
      </c>
      <c r="R11" s="3">
        <f t="shared" si="2"/>
        <v>6.5150517797579188E-3</v>
      </c>
      <c r="S11" s="3"/>
    </row>
    <row r="12" spans="1:19" x14ac:dyDescent="0.35">
      <c r="A12">
        <v>29485</v>
      </c>
      <c r="B12">
        <v>2</v>
      </c>
      <c r="C12" t="s">
        <v>180</v>
      </c>
      <c r="D12" t="s">
        <v>154</v>
      </c>
      <c r="E12" s="1">
        <v>42864.614583333336</v>
      </c>
      <c r="F12" s="1" t="s">
        <v>171</v>
      </c>
      <c r="G12" t="s">
        <v>180</v>
      </c>
      <c r="H12" t="s">
        <v>119</v>
      </c>
      <c r="I12">
        <v>0.4</v>
      </c>
      <c r="J12" t="s">
        <v>60</v>
      </c>
      <c r="K12" t="s">
        <v>55</v>
      </c>
      <c r="L12">
        <v>0.4</v>
      </c>
      <c r="N12">
        <v>72</v>
      </c>
      <c r="O12" s="5">
        <v>5</v>
      </c>
      <c r="P12" s="4"/>
      <c r="Q12" s="3">
        <f t="shared" si="0"/>
        <v>0.2</v>
      </c>
      <c r="R12" s="3">
        <f t="shared" si="2"/>
        <v>0.04</v>
      </c>
      <c r="S12" s="3"/>
    </row>
    <row r="13" spans="1:19" x14ac:dyDescent="0.35">
      <c r="A13">
        <v>29486</v>
      </c>
      <c r="B13">
        <v>2</v>
      </c>
      <c r="C13" t="s">
        <v>180</v>
      </c>
      <c r="D13" t="s">
        <v>154</v>
      </c>
      <c r="E13" s="1">
        <v>42864.614583333336</v>
      </c>
      <c r="F13" s="1" t="s">
        <v>171</v>
      </c>
      <c r="G13" t="s">
        <v>180</v>
      </c>
      <c r="H13" t="s">
        <v>101</v>
      </c>
      <c r="I13">
        <v>0.02</v>
      </c>
      <c r="J13" t="s">
        <v>60</v>
      </c>
      <c r="K13" t="s">
        <v>55</v>
      </c>
      <c r="L13">
        <v>0.02</v>
      </c>
      <c r="N13">
        <v>72</v>
      </c>
      <c r="O13" s="4"/>
      <c r="P13" s="4">
        <v>0.12</v>
      </c>
      <c r="Q13" s="3">
        <f t="shared" si="0"/>
        <v>0.01</v>
      </c>
      <c r="R13" s="3"/>
      <c r="S13" s="3">
        <f t="shared" si="1"/>
        <v>8.3333333333333343E-2</v>
      </c>
    </row>
    <row r="14" spans="1:19" x14ac:dyDescent="0.35">
      <c r="A14">
        <v>29487</v>
      </c>
      <c r="B14">
        <v>2</v>
      </c>
      <c r="C14" t="s">
        <v>180</v>
      </c>
      <c r="D14" t="s">
        <v>154</v>
      </c>
      <c r="E14" s="1">
        <v>42864.614583333336</v>
      </c>
      <c r="F14" s="1" t="s">
        <v>171</v>
      </c>
      <c r="G14" t="s">
        <v>180</v>
      </c>
      <c r="H14" t="s">
        <v>104</v>
      </c>
      <c r="I14">
        <v>0.02</v>
      </c>
      <c r="J14" t="s">
        <v>60</v>
      </c>
      <c r="K14" t="s">
        <v>55</v>
      </c>
      <c r="L14">
        <v>0.02</v>
      </c>
      <c r="N14">
        <v>72</v>
      </c>
      <c r="O14" s="4"/>
      <c r="P14" s="4">
        <v>40</v>
      </c>
      <c r="Q14" s="3">
        <f t="shared" si="0"/>
        <v>0.01</v>
      </c>
      <c r="R14" s="3"/>
      <c r="S14" s="3">
        <f t="shared" si="1"/>
        <v>2.5000000000000001E-4</v>
      </c>
    </row>
    <row r="15" spans="1:19" x14ac:dyDescent="0.35">
      <c r="A15">
        <v>29488</v>
      </c>
      <c r="B15">
        <v>2</v>
      </c>
      <c r="C15" t="s">
        <v>180</v>
      </c>
      <c r="D15" t="s">
        <v>154</v>
      </c>
      <c r="E15" s="1">
        <v>42864.614583333336</v>
      </c>
      <c r="F15" s="1" t="s">
        <v>171</v>
      </c>
      <c r="G15" t="s">
        <v>180</v>
      </c>
      <c r="H15" t="s">
        <v>100</v>
      </c>
      <c r="I15">
        <v>0.4</v>
      </c>
      <c r="J15" t="s">
        <v>60</v>
      </c>
      <c r="K15" t="s">
        <v>55</v>
      </c>
      <c r="L15">
        <v>0.4</v>
      </c>
      <c r="N15">
        <v>72</v>
      </c>
      <c r="O15" s="5">
        <f>(EXP(0.8473*(LN(N15))+0.884))*(0.986)</f>
        <v>89.435731028364089</v>
      </c>
      <c r="P15" s="4"/>
      <c r="Q15" s="3">
        <f t="shared" si="0"/>
        <v>0.2</v>
      </c>
      <c r="R15" s="3">
        <f t="shared" si="2"/>
        <v>2.2362426929408226E-3</v>
      </c>
      <c r="S15" s="3"/>
    </row>
    <row r="16" spans="1:19" x14ac:dyDescent="0.35">
      <c r="E16" s="1"/>
      <c r="F16" s="1"/>
      <c r="O16" s="3"/>
      <c r="P16" s="3"/>
      <c r="Q16" s="3" t="s">
        <v>193</v>
      </c>
      <c r="R16" s="3">
        <f>SUM(R2:R15)</f>
        <v>0.21776997517406924</v>
      </c>
      <c r="S16" s="3">
        <f>SUM(S2:S15)</f>
        <v>0.13360812060673327</v>
      </c>
    </row>
    <row r="17" spans="1:19" x14ac:dyDescent="0.35">
      <c r="E17" s="1"/>
      <c r="F17" s="1"/>
    </row>
    <row r="18" spans="1:19" x14ac:dyDescent="0.35">
      <c r="A18">
        <v>5090</v>
      </c>
      <c r="B18">
        <v>5</v>
      </c>
      <c r="C18" t="s">
        <v>187</v>
      </c>
      <c r="D18" t="s">
        <v>62</v>
      </c>
      <c r="E18" s="1">
        <v>37061.524305555555</v>
      </c>
      <c r="F18" s="1" t="s">
        <v>171</v>
      </c>
      <c r="G18" t="s">
        <v>178</v>
      </c>
      <c r="H18" t="s">
        <v>120</v>
      </c>
      <c r="I18">
        <v>5.7</v>
      </c>
      <c r="J18" t="s">
        <v>56</v>
      </c>
      <c r="K18" t="s">
        <v>55</v>
      </c>
      <c r="L18">
        <v>0.1</v>
      </c>
      <c r="M18">
        <v>8.3000000000000007</v>
      </c>
      <c r="N18">
        <v>158</v>
      </c>
      <c r="O18" s="4"/>
      <c r="P18" s="4">
        <v>1500</v>
      </c>
      <c r="Q18" s="3">
        <f>IF(J18="U",I18*0.5,I18)</f>
        <v>5.7</v>
      </c>
      <c r="R18" s="3"/>
      <c r="S18" s="3">
        <f>Q18/P18</f>
        <v>3.8E-3</v>
      </c>
    </row>
    <row r="19" spans="1:19" x14ac:dyDescent="0.35">
      <c r="A19">
        <v>5091</v>
      </c>
      <c r="B19">
        <v>5</v>
      </c>
      <c r="C19" t="s">
        <v>187</v>
      </c>
      <c r="D19" t="s">
        <v>62</v>
      </c>
      <c r="E19" s="1">
        <v>37061.524305555555</v>
      </c>
      <c r="F19" s="1" t="s">
        <v>171</v>
      </c>
      <c r="G19" t="s">
        <v>178</v>
      </c>
      <c r="H19" t="s">
        <v>121</v>
      </c>
      <c r="I19">
        <v>0.1</v>
      </c>
      <c r="J19" t="s">
        <v>60</v>
      </c>
      <c r="K19" t="s">
        <v>55</v>
      </c>
      <c r="L19">
        <v>0.1</v>
      </c>
      <c r="M19" t="s">
        <v>134</v>
      </c>
      <c r="N19">
        <v>158</v>
      </c>
      <c r="O19" s="4"/>
      <c r="P19" s="4">
        <v>30</v>
      </c>
      <c r="Q19" s="3">
        <f t="shared" ref="Q19:Q31" si="3">IF(J19="U",I19*0.5,I19)</f>
        <v>0.05</v>
      </c>
      <c r="R19" s="3"/>
      <c r="S19" s="3">
        <f t="shared" ref="S19" si="4">Q19/P19</f>
        <v>1.6666666666666668E-3</v>
      </c>
    </row>
    <row r="20" spans="1:19" x14ac:dyDescent="0.35">
      <c r="A20">
        <v>5103</v>
      </c>
      <c r="B20">
        <v>5</v>
      </c>
      <c r="C20" t="s">
        <v>187</v>
      </c>
      <c r="D20" t="s">
        <v>62</v>
      </c>
      <c r="E20" s="1">
        <v>37061.524305555555</v>
      </c>
      <c r="F20" s="1" t="s">
        <v>171</v>
      </c>
      <c r="G20" t="s">
        <v>178</v>
      </c>
      <c r="H20" t="s">
        <v>98</v>
      </c>
      <c r="I20">
        <v>0.9</v>
      </c>
      <c r="J20" t="s">
        <v>56</v>
      </c>
      <c r="K20" t="s">
        <v>55</v>
      </c>
      <c r="L20">
        <v>0.1</v>
      </c>
      <c r="M20">
        <v>2.9550000000000001</v>
      </c>
      <c r="N20">
        <v>158</v>
      </c>
      <c r="O20" s="4">
        <v>150</v>
      </c>
      <c r="P20" s="4"/>
      <c r="Q20" s="3">
        <f t="shared" si="3"/>
        <v>0.9</v>
      </c>
      <c r="R20" s="3">
        <f t="shared" ref="R20" si="5">Q20/O20</f>
        <v>6.0000000000000001E-3</v>
      </c>
      <c r="S20" s="3"/>
    </row>
    <row r="21" spans="1:19" x14ac:dyDescent="0.35">
      <c r="E21" s="1"/>
      <c r="F21" s="1"/>
      <c r="N21">
        <v>158</v>
      </c>
      <c r="O21" s="4"/>
      <c r="P21" s="4">
        <v>1700</v>
      </c>
      <c r="Q21" s="3">
        <f t="shared" si="3"/>
        <v>0</v>
      </c>
      <c r="R21" s="3"/>
      <c r="S21" s="3">
        <f t="shared" ref="S21:S22" si="6">Q21/P21</f>
        <v>0</v>
      </c>
    </row>
    <row r="22" spans="1:19" x14ac:dyDescent="0.35">
      <c r="A22">
        <v>5102</v>
      </c>
      <c r="B22">
        <v>5</v>
      </c>
      <c r="C22" t="s">
        <v>187</v>
      </c>
      <c r="D22" t="s">
        <v>62</v>
      </c>
      <c r="E22" s="1">
        <v>37061.524305555555</v>
      </c>
      <c r="F22" s="1" t="s">
        <v>171</v>
      </c>
      <c r="G22" t="s">
        <v>178</v>
      </c>
      <c r="H22" t="s">
        <v>113</v>
      </c>
      <c r="I22">
        <v>0.1</v>
      </c>
      <c r="J22" t="s">
        <v>60</v>
      </c>
      <c r="K22" t="s">
        <v>55</v>
      </c>
      <c r="L22">
        <v>0.1</v>
      </c>
      <c r="N22">
        <v>158</v>
      </c>
      <c r="O22" s="4"/>
      <c r="P22" s="4">
        <v>5.3</v>
      </c>
      <c r="Q22" s="3">
        <f t="shared" si="3"/>
        <v>0.05</v>
      </c>
      <c r="R22" s="3"/>
      <c r="S22" s="3">
        <f t="shared" si="6"/>
        <v>9.4339622641509448E-3</v>
      </c>
    </row>
    <row r="23" spans="1:19" x14ac:dyDescent="0.35">
      <c r="A23">
        <v>5101</v>
      </c>
      <c r="B23">
        <v>5</v>
      </c>
      <c r="C23" t="s">
        <v>187</v>
      </c>
      <c r="D23" t="s">
        <v>62</v>
      </c>
      <c r="E23" s="1">
        <v>37061.524305555555</v>
      </c>
      <c r="F23" s="1" t="s">
        <v>171</v>
      </c>
      <c r="G23" t="s">
        <v>178</v>
      </c>
      <c r="H23" t="s">
        <v>112</v>
      </c>
      <c r="I23">
        <v>0.1</v>
      </c>
      <c r="J23" t="s">
        <v>60</v>
      </c>
      <c r="K23" t="s">
        <v>55</v>
      </c>
      <c r="L23">
        <v>0.1</v>
      </c>
      <c r="N23">
        <v>158</v>
      </c>
      <c r="O23" s="5">
        <f>(EXP(0.7977*(LN(N23))-3.909))*(1.101672-(LN(N23)*0.041838))</f>
        <v>1.0128260213939309</v>
      </c>
      <c r="P23" s="4"/>
      <c r="Q23" s="3">
        <f t="shared" si="3"/>
        <v>0.05</v>
      </c>
      <c r="R23" s="3">
        <f t="shared" ref="R23:R28" si="7">Q23/O23</f>
        <v>4.9366820109129968E-2</v>
      </c>
      <c r="S23" s="3"/>
    </row>
    <row r="24" spans="1:19" x14ac:dyDescent="0.35">
      <c r="A24">
        <v>5100</v>
      </c>
      <c r="B24">
        <v>5</v>
      </c>
      <c r="C24" t="s">
        <v>187</v>
      </c>
      <c r="D24" t="s">
        <v>62</v>
      </c>
      <c r="E24" s="1">
        <v>37061.524305555555</v>
      </c>
      <c r="F24" s="1" t="s">
        <v>171</v>
      </c>
      <c r="G24" t="s">
        <v>178</v>
      </c>
      <c r="H24" t="s">
        <v>110</v>
      </c>
      <c r="I24">
        <v>0.2</v>
      </c>
      <c r="J24" t="s">
        <v>56</v>
      </c>
      <c r="K24" t="s">
        <v>55</v>
      </c>
      <c r="L24">
        <v>0.1</v>
      </c>
      <c r="N24">
        <v>158</v>
      </c>
      <c r="O24" s="5">
        <f>(EXP(0.819*(LN(N24))+0.6848))*(0.86)</f>
        <v>107.79620376475425</v>
      </c>
      <c r="P24" s="4"/>
      <c r="Q24" s="3">
        <f t="shared" si="3"/>
        <v>0.2</v>
      </c>
      <c r="R24" s="3">
        <f t="shared" si="7"/>
        <v>1.8553529068283693E-3</v>
      </c>
      <c r="S24" s="3"/>
    </row>
    <row r="25" spans="1:19" x14ac:dyDescent="0.35">
      <c r="A25">
        <v>5099</v>
      </c>
      <c r="B25">
        <v>5</v>
      </c>
      <c r="C25" t="s">
        <v>187</v>
      </c>
      <c r="D25" t="s">
        <v>62</v>
      </c>
      <c r="E25" s="1">
        <v>37061.524305555555</v>
      </c>
      <c r="F25" s="1" t="s">
        <v>171</v>
      </c>
      <c r="G25" t="s">
        <v>178</v>
      </c>
      <c r="H25" t="s">
        <v>108</v>
      </c>
      <c r="I25">
        <v>0.7</v>
      </c>
      <c r="J25" t="s">
        <v>56</v>
      </c>
      <c r="K25" t="s">
        <v>55</v>
      </c>
      <c r="L25">
        <v>0.1</v>
      </c>
      <c r="N25">
        <v>158</v>
      </c>
      <c r="O25" s="5">
        <f>(EXP(0.8545*(LN(N25))-1.702))*(0.96)</f>
        <v>13.238979376907794</v>
      </c>
      <c r="P25" s="4"/>
      <c r="Q25" s="3">
        <f t="shared" si="3"/>
        <v>0.7</v>
      </c>
      <c r="R25" s="3">
        <f t="shared" si="7"/>
        <v>5.2874166510220651E-2</v>
      </c>
      <c r="S25" s="3"/>
    </row>
    <row r="26" spans="1:19" x14ac:dyDescent="0.35">
      <c r="A26">
        <v>5097</v>
      </c>
      <c r="B26">
        <v>5</v>
      </c>
      <c r="C26" t="s">
        <v>187</v>
      </c>
      <c r="D26" t="s">
        <v>62</v>
      </c>
      <c r="E26" s="1">
        <v>37061.524305555555</v>
      </c>
      <c r="F26" s="1" t="s">
        <v>171</v>
      </c>
      <c r="G26" t="s">
        <v>178</v>
      </c>
      <c r="H26" t="s">
        <v>106</v>
      </c>
      <c r="I26">
        <v>0.1</v>
      </c>
      <c r="J26" t="s">
        <v>56</v>
      </c>
      <c r="K26" t="s">
        <v>55</v>
      </c>
      <c r="L26">
        <v>0.1</v>
      </c>
      <c r="N26">
        <v>158</v>
      </c>
      <c r="O26" s="5">
        <f>(EXP(1.273*(LN(N26))-3.259))*(1.46203-(LN(N26)*0.145712))</f>
        <v>17.517523610747041</v>
      </c>
      <c r="P26" s="4"/>
      <c r="Q26" s="3">
        <f t="shared" si="3"/>
        <v>0.1</v>
      </c>
      <c r="R26" s="3">
        <f t="shared" si="7"/>
        <v>5.7085694429234151E-3</v>
      </c>
      <c r="S26" s="3"/>
    </row>
    <row r="27" spans="1:19" x14ac:dyDescent="0.35">
      <c r="A27">
        <v>5094</v>
      </c>
      <c r="B27">
        <v>5</v>
      </c>
      <c r="C27" t="s">
        <v>187</v>
      </c>
      <c r="D27" t="s">
        <v>62</v>
      </c>
      <c r="E27" s="1">
        <v>37061.524305555555</v>
      </c>
      <c r="F27" s="1" t="s">
        <v>171</v>
      </c>
      <c r="G27" t="s">
        <v>178</v>
      </c>
      <c r="H27" t="s">
        <v>103</v>
      </c>
      <c r="I27">
        <v>0.3</v>
      </c>
      <c r="J27" t="s">
        <v>56</v>
      </c>
      <c r="K27" t="s">
        <v>55</v>
      </c>
      <c r="L27">
        <v>0.1</v>
      </c>
      <c r="N27">
        <v>158</v>
      </c>
      <c r="O27" s="5">
        <f>(EXP(0.846*(LN(N27))-0.884))*(0.997)</f>
        <v>29.843017381921641</v>
      </c>
      <c r="P27" s="4"/>
      <c r="Q27" s="3">
        <f t="shared" si="3"/>
        <v>0.3</v>
      </c>
      <c r="R27" s="3">
        <f t="shared" si="7"/>
        <v>1.0052602796851721E-2</v>
      </c>
      <c r="S27" s="3"/>
    </row>
    <row r="28" spans="1:19" x14ac:dyDescent="0.35">
      <c r="A28">
        <v>5089</v>
      </c>
      <c r="B28">
        <v>5</v>
      </c>
      <c r="C28" t="s">
        <v>187</v>
      </c>
      <c r="D28" t="s">
        <v>62</v>
      </c>
      <c r="E28" s="1">
        <v>37061.524305555555</v>
      </c>
      <c r="F28" s="1" t="s">
        <v>171</v>
      </c>
      <c r="G28" t="s">
        <v>178</v>
      </c>
      <c r="H28" t="s">
        <v>119</v>
      </c>
      <c r="I28">
        <v>0.5</v>
      </c>
      <c r="J28" t="s">
        <v>60</v>
      </c>
      <c r="K28" t="s">
        <v>55</v>
      </c>
      <c r="L28">
        <v>0.5</v>
      </c>
      <c r="N28">
        <v>158</v>
      </c>
      <c r="O28" s="5">
        <v>5</v>
      </c>
      <c r="P28" s="4"/>
      <c r="Q28" s="3">
        <f t="shared" si="3"/>
        <v>0.25</v>
      </c>
      <c r="R28" s="3">
        <f t="shared" si="7"/>
        <v>0.05</v>
      </c>
      <c r="S28" s="3"/>
    </row>
    <row r="29" spans="1:19" x14ac:dyDescent="0.35">
      <c r="A29">
        <v>5093</v>
      </c>
      <c r="B29">
        <v>5</v>
      </c>
      <c r="C29" t="s">
        <v>187</v>
      </c>
      <c r="D29" t="s">
        <v>62</v>
      </c>
      <c r="E29" s="1">
        <v>37061.524305555555</v>
      </c>
      <c r="F29" s="1" t="s">
        <v>171</v>
      </c>
      <c r="G29" t="s">
        <v>178</v>
      </c>
      <c r="H29" t="s">
        <v>101</v>
      </c>
      <c r="I29">
        <v>0.1</v>
      </c>
      <c r="J29" t="s">
        <v>60</v>
      </c>
      <c r="K29" t="s">
        <v>55</v>
      </c>
      <c r="L29">
        <v>0.1</v>
      </c>
      <c r="N29">
        <v>158</v>
      </c>
      <c r="O29" s="4"/>
      <c r="P29" s="4">
        <v>0.12</v>
      </c>
      <c r="Q29" s="3">
        <f t="shared" si="3"/>
        <v>0.05</v>
      </c>
      <c r="R29" s="3"/>
      <c r="S29" s="3">
        <f t="shared" ref="S29:S30" si="8">Q29/P29</f>
        <v>0.41666666666666669</v>
      </c>
    </row>
    <row r="30" spans="1:19" x14ac:dyDescent="0.35">
      <c r="A30">
        <v>5095</v>
      </c>
      <c r="B30">
        <v>5</v>
      </c>
      <c r="C30" t="s">
        <v>187</v>
      </c>
      <c r="D30" t="s">
        <v>62</v>
      </c>
      <c r="E30" s="1">
        <v>37061.524305555555</v>
      </c>
      <c r="F30" s="1" t="s">
        <v>171</v>
      </c>
      <c r="G30" t="s">
        <v>178</v>
      </c>
      <c r="H30" t="s">
        <v>104</v>
      </c>
      <c r="I30">
        <v>0.2</v>
      </c>
      <c r="J30" t="s">
        <v>60</v>
      </c>
      <c r="K30" t="s">
        <v>55</v>
      </c>
      <c r="L30">
        <v>0.2</v>
      </c>
      <c r="N30">
        <v>158</v>
      </c>
      <c r="O30" s="4"/>
      <c r="P30" s="4">
        <v>40</v>
      </c>
      <c r="Q30" s="3">
        <f t="shared" si="3"/>
        <v>0.1</v>
      </c>
      <c r="R30" s="3"/>
      <c r="S30" s="3">
        <f t="shared" si="8"/>
        <v>2.5000000000000001E-3</v>
      </c>
    </row>
    <row r="31" spans="1:19" x14ac:dyDescent="0.35">
      <c r="A31">
        <v>5092</v>
      </c>
      <c r="B31">
        <v>5</v>
      </c>
      <c r="C31" t="s">
        <v>187</v>
      </c>
      <c r="D31" t="s">
        <v>62</v>
      </c>
      <c r="E31" s="1">
        <v>37061.524305555555</v>
      </c>
      <c r="F31" s="1" t="s">
        <v>171</v>
      </c>
      <c r="G31" t="s">
        <v>178</v>
      </c>
      <c r="H31" t="s">
        <v>100</v>
      </c>
      <c r="I31">
        <v>1.6</v>
      </c>
      <c r="J31" t="s">
        <v>56</v>
      </c>
      <c r="K31" t="s">
        <v>55</v>
      </c>
      <c r="L31">
        <v>1</v>
      </c>
      <c r="N31">
        <v>158</v>
      </c>
      <c r="O31" s="5">
        <f>(EXP(0.8473*(LN(N31))+0.884))*(0.986)</f>
        <v>174.06657606626595</v>
      </c>
      <c r="P31" s="4"/>
      <c r="Q31" s="3">
        <f t="shared" si="3"/>
        <v>1.6</v>
      </c>
      <c r="R31" s="3">
        <f t="shared" ref="R31" si="9">Q31/O31</f>
        <v>9.1918852898611111E-3</v>
      </c>
      <c r="S31" s="3"/>
    </row>
    <row r="32" spans="1:19" x14ac:dyDescent="0.35">
      <c r="E32" s="1"/>
      <c r="F32" s="1"/>
      <c r="O32" s="3"/>
      <c r="P32" s="3"/>
      <c r="Q32" s="3" t="s">
        <v>193</v>
      </c>
      <c r="R32" s="3">
        <f>SUM(R18:R31)</f>
        <v>0.18504939705581522</v>
      </c>
      <c r="S32" s="3">
        <f>SUM(S18:S31)</f>
        <v>0.4340672955974843</v>
      </c>
    </row>
    <row r="33" spans="1:19" x14ac:dyDescent="0.35">
      <c r="E33" s="1"/>
      <c r="F33" s="1"/>
    </row>
    <row r="34" spans="1:19" x14ac:dyDescent="0.35">
      <c r="A34">
        <v>33102</v>
      </c>
      <c r="B34">
        <v>5</v>
      </c>
      <c r="C34" t="s">
        <v>187</v>
      </c>
      <c r="D34" t="s">
        <v>62</v>
      </c>
      <c r="E34" s="1">
        <v>44508.349305555559</v>
      </c>
      <c r="F34" s="1" t="s">
        <v>171</v>
      </c>
      <c r="G34" t="s">
        <v>178</v>
      </c>
      <c r="H34" t="s">
        <v>120</v>
      </c>
      <c r="I34">
        <v>1.1100000000000001</v>
      </c>
      <c r="J34" t="s">
        <v>56</v>
      </c>
      <c r="K34" t="s">
        <v>55</v>
      </c>
      <c r="L34">
        <v>0.2</v>
      </c>
      <c r="M34">
        <v>8.4499999999999993</v>
      </c>
      <c r="N34">
        <v>201</v>
      </c>
      <c r="O34" s="4"/>
      <c r="P34" s="4">
        <v>1600</v>
      </c>
      <c r="Q34" s="3">
        <f>IF(J34="U",I34*0.5,I34)</f>
        <v>1.1100000000000001</v>
      </c>
      <c r="R34" s="3"/>
      <c r="S34" s="3">
        <f>Q34/P34</f>
        <v>6.9375000000000003E-4</v>
      </c>
    </row>
    <row r="35" spans="1:19" x14ac:dyDescent="0.35">
      <c r="A35">
        <v>33100</v>
      </c>
      <c r="B35">
        <v>5</v>
      </c>
      <c r="C35" t="s">
        <v>187</v>
      </c>
      <c r="D35" t="s">
        <v>62</v>
      </c>
      <c r="E35" s="1">
        <v>44508.349305555559</v>
      </c>
      <c r="F35" s="1" t="s">
        <v>171</v>
      </c>
      <c r="G35" t="s">
        <v>178</v>
      </c>
      <c r="H35" t="s">
        <v>121</v>
      </c>
      <c r="I35">
        <v>0.04</v>
      </c>
      <c r="J35" t="s">
        <v>140</v>
      </c>
      <c r="K35" t="s">
        <v>55</v>
      </c>
      <c r="L35">
        <v>0.04</v>
      </c>
      <c r="M35" t="s">
        <v>134</v>
      </c>
      <c r="N35">
        <v>201</v>
      </c>
      <c r="O35" s="4"/>
      <c r="P35" s="4">
        <v>30</v>
      </c>
      <c r="Q35" s="3">
        <f t="shared" ref="Q35:Q47" si="10">IF(J35="U",I35*0.5,I35)</f>
        <v>0.04</v>
      </c>
      <c r="R35" s="3"/>
      <c r="S35" s="3">
        <f t="shared" ref="S35" si="11">Q35/P35</f>
        <v>1.3333333333333333E-3</v>
      </c>
    </row>
    <row r="36" spans="1:19" x14ac:dyDescent="0.35">
      <c r="A36">
        <v>33066</v>
      </c>
      <c r="B36">
        <v>5</v>
      </c>
      <c r="C36" t="s">
        <v>187</v>
      </c>
      <c r="D36" t="s">
        <v>62</v>
      </c>
      <c r="E36" s="1">
        <v>44508.349305555559</v>
      </c>
      <c r="F36" s="1" t="s">
        <v>171</v>
      </c>
      <c r="G36" t="s">
        <v>178</v>
      </c>
      <c r="H36" t="s">
        <v>98</v>
      </c>
      <c r="I36">
        <v>0.2</v>
      </c>
      <c r="J36" t="s">
        <v>60</v>
      </c>
      <c r="K36" t="s">
        <v>55</v>
      </c>
      <c r="L36">
        <v>0.2</v>
      </c>
      <c r="M36">
        <v>2.9550000000000001</v>
      </c>
      <c r="N36">
        <v>201</v>
      </c>
      <c r="O36" s="4">
        <v>150</v>
      </c>
      <c r="P36" s="4"/>
      <c r="Q36" s="3">
        <f t="shared" si="10"/>
        <v>0.1</v>
      </c>
      <c r="R36" s="3">
        <f t="shared" ref="R36" si="12">Q36/O36</f>
        <v>6.6666666666666675E-4</v>
      </c>
      <c r="S36" s="3"/>
    </row>
    <row r="37" spans="1:19" x14ac:dyDescent="0.35">
      <c r="A37">
        <v>33068</v>
      </c>
      <c r="B37">
        <v>5</v>
      </c>
      <c r="C37" t="s">
        <v>187</v>
      </c>
      <c r="D37" t="s">
        <v>62</v>
      </c>
      <c r="E37" s="1">
        <v>44508.349305555559</v>
      </c>
      <c r="F37" s="1" t="s">
        <v>171</v>
      </c>
      <c r="G37" t="s">
        <v>178</v>
      </c>
      <c r="H37" t="s">
        <v>115</v>
      </c>
      <c r="I37">
        <v>50.2</v>
      </c>
      <c r="J37" t="s">
        <v>56</v>
      </c>
      <c r="K37" t="s">
        <v>55</v>
      </c>
      <c r="L37">
        <v>4</v>
      </c>
      <c r="N37">
        <v>201</v>
      </c>
      <c r="O37" s="4"/>
      <c r="P37" s="4">
        <v>1700</v>
      </c>
      <c r="Q37" s="3">
        <f t="shared" si="10"/>
        <v>50.2</v>
      </c>
      <c r="R37" s="3"/>
      <c r="S37" s="3">
        <f t="shared" ref="S37:S38" si="13">Q37/P37</f>
        <v>2.9529411764705884E-2</v>
      </c>
    </row>
    <row r="38" spans="1:19" x14ac:dyDescent="0.35">
      <c r="A38">
        <v>33078</v>
      </c>
      <c r="B38">
        <v>5</v>
      </c>
      <c r="C38" t="s">
        <v>187</v>
      </c>
      <c r="D38" t="s">
        <v>62</v>
      </c>
      <c r="E38" s="1">
        <v>44508.349305555559</v>
      </c>
      <c r="F38" s="1" t="s">
        <v>171</v>
      </c>
      <c r="G38" t="s">
        <v>178</v>
      </c>
      <c r="H38" t="s">
        <v>113</v>
      </c>
      <c r="I38">
        <v>0.1</v>
      </c>
      <c r="J38" t="s">
        <v>60</v>
      </c>
      <c r="K38" t="s">
        <v>55</v>
      </c>
      <c r="L38">
        <v>0.1</v>
      </c>
      <c r="N38">
        <v>201</v>
      </c>
      <c r="O38" s="4"/>
      <c r="P38" s="4">
        <v>5.3</v>
      </c>
      <c r="Q38" s="3">
        <f t="shared" si="10"/>
        <v>0.05</v>
      </c>
      <c r="R38" s="3"/>
      <c r="S38" s="3">
        <f t="shared" si="13"/>
        <v>9.4339622641509448E-3</v>
      </c>
    </row>
    <row r="39" spans="1:19" x14ac:dyDescent="0.35">
      <c r="A39">
        <v>33080</v>
      </c>
      <c r="B39">
        <v>5</v>
      </c>
      <c r="C39" t="s">
        <v>187</v>
      </c>
      <c r="D39" t="s">
        <v>62</v>
      </c>
      <c r="E39" s="1">
        <v>44508.349305555559</v>
      </c>
      <c r="F39" s="1" t="s">
        <v>171</v>
      </c>
      <c r="G39" t="s">
        <v>178</v>
      </c>
      <c r="H39" t="s">
        <v>112</v>
      </c>
      <c r="I39">
        <v>0.1</v>
      </c>
      <c r="J39" t="s">
        <v>60</v>
      </c>
      <c r="K39" t="s">
        <v>55</v>
      </c>
      <c r="L39">
        <v>0.1</v>
      </c>
      <c r="N39">
        <v>201</v>
      </c>
      <c r="O39" s="5">
        <f>(EXP(0.7977*(LN(N39))-3.909))*(1.101672-(LN(N39)*0.041838))</f>
        <v>1.21334005926789</v>
      </c>
      <c r="P39" s="4"/>
      <c r="Q39" s="3">
        <f t="shared" si="10"/>
        <v>0.05</v>
      </c>
      <c r="R39" s="3">
        <f t="shared" ref="R39:R44" si="14">Q39/O39</f>
        <v>4.1208562775195273E-2</v>
      </c>
      <c r="S39" s="3"/>
    </row>
    <row r="40" spans="1:19" x14ac:dyDescent="0.35">
      <c r="A40">
        <v>33082</v>
      </c>
      <c r="B40">
        <v>5</v>
      </c>
      <c r="C40" t="s">
        <v>187</v>
      </c>
      <c r="D40" t="s">
        <v>62</v>
      </c>
      <c r="E40" s="1">
        <v>44508.349305555559</v>
      </c>
      <c r="F40" s="1" t="s">
        <v>171</v>
      </c>
      <c r="G40" t="s">
        <v>178</v>
      </c>
      <c r="H40" t="s">
        <v>110</v>
      </c>
      <c r="I40">
        <v>0.3</v>
      </c>
      <c r="J40" t="s">
        <v>60</v>
      </c>
      <c r="K40" t="s">
        <v>55</v>
      </c>
      <c r="L40">
        <v>0.3</v>
      </c>
      <c r="N40">
        <v>201</v>
      </c>
      <c r="O40" s="5">
        <f>(EXP(0.819*(LN(N40))+0.6848))*(0.86)</f>
        <v>131.28674575769853</v>
      </c>
      <c r="P40" s="4"/>
      <c r="Q40" s="3">
        <f t="shared" si="10"/>
        <v>0.15</v>
      </c>
      <c r="R40" s="3">
        <f t="shared" si="14"/>
        <v>1.1425372693511535E-3</v>
      </c>
      <c r="S40" s="3"/>
    </row>
    <row r="41" spans="1:19" x14ac:dyDescent="0.35">
      <c r="A41">
        <v>33084</v>
      </c>
      <c r="B41">
        <v>5</v>
      </c>
      <c r="C41" t="s">
        <v>187</v>
      </c>
      <c r="D41" t="s">
        <v>62</v>
      </c>
      <c r="E41" s="1">
        <v>44508.349305555559</v>
      </c>
      <c r="F41" s="1" t="s">
        <v>171</v>
      </c>
      <c r="G41" t="s">
        <v>178</v>
      </c>
      <c r="H41" t="s">
        <v>108</v>
      </c>
      <c r="I41">
        <v>0.3</v>
      </c>
      <c r="J41" t="s">
        <v>140</v>
      </c>
      <c r="K41" t="s">
        <v>55</v>
      </c>
      <c r="L41">
        <v>0.06</v>
      </c>
      <c r="N41">
        <v>201</v>
      </c>
      <c r="O41" s="5">
        <f>(EXP(0.8545*(LN(N41))-1.702))*(0.96)</f>
        <v>16.262340718985776</v>
      </c>
      <c r="P41" s="4"/>
      <c r="Q41" s="3">
        <f t="shared" si="10"/>
        <v>0.3</v>
      </c>
      <c r="R41" s="3">
        <f t="shared" si="14"/>
        <v>1.8447528875702335E-2</v>
      </c>
      <c r="S41" s="3"/>
    </row>
    <row r="42" spans="1:19" x14ac:dyDescent="0.35">
      <c r="A42">
        <v>33088</v>
      </c>
      <c r="B42">
        <v>5</v>
      </c>
      <c r="C42" t="s">
        <v>187</v>
      </c>
      <c r="D42" t="s">
        <v>62</v>
      </c>
      <c r="E42" s="1">
        <v>44508.349305555559</v>
      </c>
      <c r="F42" s="1" t="s">
        <v>171</v>
      </c>
      <c r="G42" t="s">
        <v>178</v>
      </c>
      <c r="H42" t="s">
        <v>106</v>
      </c>
      <c r="I42">
        <v>0.04</v>
      </c>
      <c r="J42" t="s">
        <v>60</v>
      </c>
      <c r="K42" t="s">
        <v>55</v>
      </c>
      <c r="L42">
        <v>0.04</v>
      </c>
      <c r="N42">
        <v>201</v>
      </c>
      <c r="O42" s="5">
        <f>(EXP(1.273*(LN(N42))-3.259))*(1.46203-(LN(N42)*0.145712))</f>
        <v>22.646197351746579</v>
      </c>
      <c r="P42" s="4"/>
      <c r="Q42" s="3">
        <f t="shared" si="10"/>
        <v>0.02</v>
      </c>
      <c r="R42" s="3">
        <f t="shared" si="14"/>
        <v>8.8315047729006508E-4</v>
      </c>
      <c r="S42" s="3"/>
    </row>
    <row r="43" spans="1:19" x14ac:dyDescent="0.35">
      <c r="A43">
        <v>33094</v>
      </c>
      <c r="B43">
        <v>5</v>
      </c>
      <c r="C43" t="s">
        <v>187</v>
      </c>
      <c r="D43" t="s">
        <v>62</v>
      </c>
      <c r="E43" s="1">
        <v>44508.349305555559</v>
      </c>
      <c r="F43" s="1" t="s">
        <v>171</v>
      </c>
      <c r="G43" t="s">
        <v>178</v>
      </c>
      <c r="H43" t="s">
        <v>103</v>
      </c>
      <c r="I43">
        <v>0.17</v>
      </c>
      <c r="J43" t="s">
        <v>140</v>
      </c>
      <c r="K43" t="s">
        <v>55</v>
      </c>
      <c r="L43">
        <v>0.1</v>
      </c>
      <c r="N43">
        <v>201</v>
      </c>
      <c r="O43" s="5">
        <f>(EXP(0.846*(LN(N43))-0.884))*(0.997)</f>
        <v>36.58328504009129</v>
      </c>
      <c r="P43" s="4"/>
      <c r="Q43" s="3">
        <f t="shared" si="10"/>
        <v>0.17</v>
      </c>
      <c r="R43" s="3">
        <f t="shared" si="14"/>
        <v>4.6469309635178624E-3</v>
      </c>
      <c r="S43" s="3"/>
    </row>
    <row r="44" spans="1:19" x14ac:dyDescent="0.35">
      <c r="A44">
        <v>33114</v>
      </c>
      <c r="B44">
        <v>5</v>
      </c>
      <c r="C44" t="s">
        <v>187</v>
      </c>
      <c r="D44" t="s">
        <v>62</v>
      </c>
      <c r="E44" s="1">
        <v>44508.349305555559</v>
      </c>
      <c r="F44" s="1" t="s">
        <v>171</v>
      </c>
      <c r="G44" t="s">
        <v>178</v>
      </c>
      <c r="H44" t="s">
        <v>119</v>
      </c>
      <c r="I44">
        <v>0.1</v>
      </c>
      <c r="J44" t="s">
        <v>140</v>
      </c>
      <c r="K44" t="s">
        <v>55</v>
      </c>
      <c r="L44">
        <v>0.1</v>
      </c>
      <c r="N44">
        <v>201</v>
      </c>
      <c r="O44" s="5">
        <v>5</v>
      </c>
      <c r="P44" s="4"/>
      <c r="Q44" s="3">
        <f t="shared" si="10"/>
        <v>0.1</v>
      </c>
      <c r="R44" s="3">
        <f t="shared" si="14"/>
        <v>0.02</v>
      </c>
      <c r="S44" s="3"/>
    </row>
    <row r="45" spans="1:19" x14ac:dyDescent="0.35">
      <c r="A45">
        <v>33096</v>
      </c>
      <c r="B45">
        <v>5</v>
      </c>
      <c r="C45" t="s">
        <v>187</v>
      </c>
      <c r="D45" t="s">
        <v>62</v>
      </c>
      <c r="E45" s="1">
        <v>44508.349305555559</v>
      </c>
      <c r="F45" s="1" t="s">
        <v>171</v>
      </c>
      <c r="G45" t="s">
        <v>178</v>
      </c>
      <c r="H45" t="s">
        <v>101</v>
      </c>
      <c r="I45">
        <v>6.0000000000000001E-3</v>
      </c>
      <c r="J45" t="s">
        <v>60</v>
      </c>
      <c r="K45" t="s">
        <v>55</v>
      </c>
      <c r="L45">
        <v>6.0000000000000001E-3</v>
      </c>
      <c r="N45">
        <v>201</v>
      </c>
      <c r="O45" s="4"/>
      <c r="P45" s="4">
        <v>0.12</v>
      </c>
      <c r="Q45" s="3">
        <f t="shared" si="10"/>
        <v>3.0000000000000001E-3</v>
      </c>
      <c r="R45" s="3"/>
      <c r="S45" s="3">
        <f t="shared" ref="S45:S46" si="15">Q45/P45</f>
        <v>2.5000000000000001E-2</v>
      </c>
    </row>
    <row r="46" spans="1:19" x14ac:dyDescent="0.35">
      <c r="A46">
        <v>33092</v>
      </c>
      <c r="B46">
        <v>5</v>
      </c>
      <c r="C46" t="s">
        <v>187</v>
      </c>
      <c r="D46" t="s">
        <v>62</v>
      </c>
      <c r="E46" s="1">
        <v>44508.349305555559</v>
      </c>
      <c r="F46" s="1" t="s">
        <v>171</v>
      </c>
      <c r="G46" t="s">
        <v>178</v>
      </c>
      <c r="H46" t="s">
        <v>104</v>
      </c>
      <c r="I46">
        <v>0.01</v>
      </c>
      <c r="J46" t="s">
        <v>60</v>
      </c>
      <c r="K46" t="s">
        <v>55</v>
      </c>
      <c r="L46">
        <v>0.01</v>
      </c>
      <c r="N46">
        <v>201</v>
      </c>
      <c r="O46" s="4"/>
      <c r="P46" s="4">
        <v>40</v>
      </c>
      <c r="Q46" s="3">
        <f t="shared" si="10"/>
        <v>5.0000000000000001E-3</v>
      </c>
      <c r="R46" s="3"/>
      <c r="S46" s="3">
        <f t="shared" si="15"/>
        <v>1.25E-4</v>
      </c>
    </row>
    <row r="47" spans="1:19" x14ac:dyDescent="0.35">
      <c r="A47">
        <v>33098</v>
      </c>
      <c r="B47">
        <v>5</v>
      </c>
      <c r="C47" t="s">
        <v>187</v>
      </c>
      <c r="D47" t="s">
        <v>62</v>
      </c>
      <c r="E47" s="1">
        <v>44508.349305555559</v>
      </c>
      <c r="F47" s="1" t="s">
        <v>171</v>
      </c>
      <c r="G47" t="s">
        <v>178</v>
      </c>
      <c r="H47" t="s">
        <v>100</v>
      </c>
      <c r="I47">
        <v>0.31</v>
      </c>
      <c r="J47" t="s">
        <v>140</v>
      </c>
      <c r="K47" t="s">
        <v>55</v>
      </c>
      <c r="L47">
        <v>0.3</v>
      </c>
      <c r="N47">
        <v>201</v>
      </c>
      <c r="O47" s="5">
        <f>(EXP(0.8473*(LN(N47))+0.884))*(0.986)</f>
        <v>213.44759037974919</v>
      </c>
      <c r="P47" s="4"/>
      <c r="Q47" s="3">
        <f t="shared" si="10"/>
        <v>0.31</v>
      </c>
      <c r="R47" s="3">
        <f t="shared" ref="R47" si="16">Q47/O47</f>
        <v>1.4523471520501701E-3</v>
      </c>
      <c r="S47" s="3"/>
    </row>
    <row r="48" spans="1:19" x14ac:dyDescent="0.35">
      <c r="E48" s="1"/>
      <c r="F48" s="1"/>
      <c r="O48" s="3"/>
      <c r="P48" s="3"/>
      <c r="Q48" s="3" t="s">
        <v>193</v>
      </c>
      <c r="R48" s="3">
        <f>SUM(R34:R47)</f>
        <v>8.8447724179773535E-2</v>
      </c>
      <c r="S48" s="3">
        <f>SUM(S34:S47)</f>
        <v>6.6115457362190169E-2</v>
      </c>
    </row>
    <row r="49" spans="1:19" x14ac:dyDescent="0.35">
      <c r="E49" s="1"/>
      <c r="F49" s="1"/>
    </row>
    <row r="50" spans="1:19" x14ac:dyDescent="0.35">
      <c r="A50">
        <v>33904</v>
      </c>
      <c r="B50">
        <v>5</v>
      </c>
      <c r="C50" t="s">
        <v>187</v>
      </c>
      <c r="D50" t="s">
        <v>62</v>
      </c>
      <c r="E50" s="1">
        <v>44876.375</v>
      </c>
      <c r="F50" s="1" t="s">
        <v>171</v>
      </c>
      <c r="G50" t="s">
        <v>178</v>
      </c>
      <c r="H50" t="s">
        <v>120</v>
      </c>
      <c r="I50">
        <v>3.29</v>
      </c>
      <c r="J50" t="s">
        <v>56</v>
      </c>
      <c r="K50" t="s">
        <v>55</v>
      </c>
      <c r="L50">
        <v>0.2</v>
      </c>
      <c r="M50">
        <v>7.87</v>
      </c>
      <c r="N50">
        <v>104</v>
      </c>
      <c r="O50" s="4"/>
      <c r="P50" s="4">
        <v>1000</v>
      </c>
      <c r="Q50" s="3">
        <f>IF(J50="U",I50*0.5,I50)</f>
        <v>3.29</v>
      </c>
      <c r="R50" s="3"/>
      <c r="S50" s="3">
        <f>Q50/P50</f>
        <v>3.29E-3</v>
      </c>
    </row>
    <row r="51" spans="1:19" x14ac:dyDescent="0.35">
      <c r="A51">
        <v>33902</v>
      </c>
      <c r="B51">
        <v>5</v>
      </c>
      <c r="C51" t="s">
        <v>187</v>
      </c>
      <c r="D51" t="s">
        <v>62</v>
      </c>
      <c r="E51" s="1">
        <v>44876.375</v>
      </c>
      <c r="F51" s="1" t="s">
        <v>171</v>
      </c>
      <c r="G51" t="s">
        <v>178</v>
      </c>
      <c r="H51" t="s">
        <v>121</v>
      </c>
      <c r="I51">
        <v>0.1</v>
      </c>
      <c r="J51" t="s">
        <v>56</v>
      </c>
      <c r="K51" t="s">
        <v>55</v>
      </c>
      <c r="L51">
        <v>0.02</v>
      </c>
      <c r="M51" t="s">
        <v>134</v>
      </c>
      <c r="N51">
        <v>104</v>
      </c>
      <c r="O51" s="4"/>
      <c r="P51" s="4">
        <v>30</v>
      </c>
      <c r="Q51" s="3">
        <f t="shared" ref="Q51:Q63" si="17">IF(J51="U",I51*0.5,I51)</f>
        <v>0.1</v>
      </c>
      <c r="R51" s="3"/>
      <c r="S51" s="3">
        <f t="shared" ref="S51" si="18">Q51/P51</f>
        <v>3.3333333333333335E-3</v>
      </c>
    </row>
    <row r="52" spans="1:19" x14ac:dyDescent="0.35">
      <c r="A52">
        <v>33876</v>
      </c>
      <c r="B52">
        <v>5</v>
      </c>
      <c r="C52" t="s">
        <v>187</v>
      </c>
      <c r="D52" t="s">
        <v>62</v>
      </c>
      <c r="E52" s="1">
        <v>44876.375</v>
      </c>
      <c r="F52" s="1" t="s">
        <v>171</v>
      </c>
      <c r="G52" t="s">
        <v>178</v>
      </c>
      <c r="H52" t="s">
        <v>98</v>
      </c>
      <c r="I52">
        <v>0.25</v>
      </c>
      <c r="J52" t="s">
        <v>140</v>
      </c>
      <c r="K52" t="s">
        <v>55</v>
      </c>
      <c r="L52">
        <v>0.2</v>
      </c>
      <c r="M52">
        <v>2.9550000000000001</v>
      </c>
      <c r="N52">
        <v>104</v>
      </c>
      <c r="O52" s="4">
        <v>150</v>
      </c>
      <c r="P52" s="4"/>
      <c r="Q52" s="3">
        <f t="shared" si="17"/>
        <v>0.25</v>
      </c>
      <c r="R52" s="3">
        <f t="shared" ref="R52" si="19">Q52/O52</f>
        <v>1.6666666666666668E-3</v>
      </c>
      <c r="S52" s="3"/>
    </row>
    <row r="53" spans="1:19" x14ac:dyDescent="0.35">
      <c r="A53">
        <v>33878</v>
      </c>
      <c r="B53">
        <v>5</v>
      </c>
      <c r="C53" t="s">
        <v>187</v>
      </c>
      <c r="D53" t="s">
        <v>62</v>
      </c>
      <c r="E53" s="1">
        <v>44876.375</v>
      </c>
      <c r="F53" s="1" t="s">
        <v>171</v>
      </c>
      <c r="G53" t="s">
        <v>178</v>
      </c>
      <c r="H53" t="s">
        <v>115</v>
      </c>
      <c r="I53">
        <v>31.3</v>
      </c>
      <c r="J53" t="s">
        <v>56</v>
      </c>
      <c r="K53" t="s">
        <v>55</v>
      </c>
      <c r="L53">
        <v>4</v>
      </c>
      <c r="N53">
        <v>104</v>
      </c>
      <c r="O53" s="4"/>
      <c r="P53" s="4">
        <v>1700</v>
      </c>
      <c r="Q53" s="3">
        <f t="shared" si="17"/>
        <v>31.3</v>
      </c>
      <c r="R53" s="3"/>
      <c r="S53" s="3">
        <f t="shared" ref="S53:S54" si="20">Q53/P53</f>
        <v>1.8411764705882353E-2</v>
      </c>
    </row>
    <row r="54" spans="1:19" x14ac:dyDescent="0.35">
      <c r="A54">
        <v>33880</v>
      </c>
      <c r="B54">
        <v>5</v>
      </c>
      <c r="C54" t="s">
        <v>187</v>
      </c>
      <c r="D54" t="s">
        <v>62</v>
      </c>
      <c r="E54" s="1">
        <v>44876.375</v>
      </c>
      <c r="F54" s="1" t="s">
        <v>171</v>
      </c>
      <c r="G54" t="s">
        <v>178</v>
      </c>
      <c r="H54" t="s">
        <v>113</v>
      </c>
      <c r="I54">
        <v>0.1</v>
      </c>
      <c r="J54" t="s">
        <v>60</v>
      </c>
      <c r="K54" t="s">
        <v>55</v>
      </c>
      <c r="L54">
        <v>0.1</v>
      </c>
      <c r="N54">
        <v>104</v>
      </c>
      <c r="O54" s="4"/>
      <c r="P54" s="4">
        <v>5.3</v>
      </c>
      <c r="Q54" s="3">
        <f t="shared" si="17"/>
        <v>0.05</v>
      </c>
      <c r="R54" s="3"/>
      <c r="S54" s="3">
        <f t="shared" si="20"/>
        <v>9.4339622641509448E-3</v>
      </c>
    </row>
    <row r="55" spans="1:19" x14ac:dyDescent="0.35">
      <c r="A55">
        <v>33882</v>
      </c>
      <c r="B55">
        <v>5</v>
      </c>
      <c r="C55" t="s">
        <v>187</v>
      </c>
      <c r="D55" t="s">
        <v>62</v>
      </c>
      <c r="E55" s="1">
        <v>44876.375</v>
      </c>
      <c r="F55" s="1" t="s">
        <v>171</v>
      </c>
      <c r="G55" t="s">
        <v>178</v>
      </c>
      <c r="H55" t="s">
        <v>112</v>
      </c>
      <c r="I55">
        <v>0.1</v>
      </c>
      <c r="J55" t="s">
        <v>60</v>
      </c>
      <c r="K55" t="s">
        <v>55</v>
      </c>
      <c r="L55">
        <v>0.1</v>
      </c>
      <c r="N55">
        <v>104</v>
      </c>
      <c r="O55" s="5">
        <f>(EXP(0.7977*(LN(N55))-3.909))*(1.101672-(LN(N55)*0.041838))</f>
        <v>0.73979259905921668</v>
      </c>
      <c r="P55" s="4"/>
      <c r="Q55" s="3">
        <f t="shared" si="17"/>
        <v>0.05</v>
      </c>
      <c r="R55" s="3">
        <f t="shared" ref="R55:R60" si="21">Q55/O55</f>
        <v>6.7586510142956635E-2</v>
      </c>
      <c r="S55" s="3"/>
    </row>
    <row r="56" spans="1:19" x14ac:dyDescent="0.35">
      <c r="A56">
        <v>33884</v>
      </c>
      <c r="B56">
        <v>5</v>
      </c>
      <c r="C56" t="s">
        <v>187</v>
      </c>
      <c r="D56" t="s">
        <v>62</v>
      </c>
      <c r="E56" s="1">
        <v>44876.375</v>
      </c>
      <c r="F56" s="1" t="s">
        <v>171</v>
      </c>
      <c r="G56" t="s">
        <v>178</v>
      </c>
      <c r="H56" t="s">
        <v>110</v>
      </c>
      <c r="I56">
        <v>0.41</v>
      </c>
      <c r="J56" t="s">
        <v>140</v>
      </c>
      <c r="K56" t="s">
        <v>55</v>
      </c>
      <c r="L56">
        <v>0.3</v>
      </c>
      <c r="N56">
        <v>104</v>
      </c>
      <c r="O56" s="5">
        <f>(EXP(0.819*(LN(N56))+0.6848))*(0.86)</f>
        <v>76.533859952202675</v>
      </c>
      <c r="P56" s="4"/>
      <c r="Q56" s="3">
        <f t="shared" si="17"/>
        <v>0.41</v>
      </c>
      <c r="R56" s="3">
        <f t="shared" si="21"/>
        <v>5.3571059953862942E-3</v>
      </c>
      <c r="S56" s="3"/>
    </row>
    <row r="57" spans="1:19" x14ac:dyDescent="0.35">
      <c r="A57">
        <v>33886</v>
      </c>
      <c r="B57">
        <v>5</v>
      </c>
      <c r="C57" t="s">
        <v>187</v>
      </c>
      <c r="D57" t="s">
        <v>62</v>
      </c>
      <c r="E57" s="1">
        <v>44876.375</v>
      </c>
      <c r="F57" s="1" t="s">
        <v>171</v>
      </c>
      <c r="G57" t="s">
        <v>178</v>
      </c>
      <c r="H57" t="s">
        <v>108</v>
      </c>
      <c r="I57">
        <v>1.17</v>
      </c>
      <c r="J57" t="s">
        <v>56</v>
      </c>
      <c r="K57" t="s">
        <v>55</v>
      </c>
      <c r="L57">
        <v>0.06</v>
      </c>
      <c r="N57">
        <v>104</v>
      </c>
      <c r="O57" s="5">
        <f>(EXP(0.8545*(LN(N57))-1.702))*(0.96)</f>
        <v>9.2609814280825322</v>
      </c>
      <c r="P57" s="4"/>
      <c r="Q57" s="3">
        <f t="shared" si="17"/>
        <v>1.17</v>
      </c>
      <c r="R57" s="3">
        <f t="shared" si="21"/>
        <v>0.12633650213919564</v>
      </c>
      <c r="S57" s="3"/>
    </row>
    <row r="58" spans="1:19" x14ac:dyDescent="0.35">
      <c r="A58">
        <v>33890</v>
      </c>
      <c r="B58">
        <v>5</v>
      </c>
      <c r="C58" t="s">
        <v>187</v>
      </c>
      <c r="D58" t="s">
        <v>62</v>
      </c>
      <c r="E58" s="1">
        <v>44876.375</v>
      </c>
      <c r="F58" s="1" t="s">
        <v>171</v>
      </c>
      <c r="G58" t="s">
        <v>178</v>
      </c>
      <c r="H58" t="s">
        <v>106</v>
      </c>
      <c r="I58">
        <v>7.0000000000000007E-2</v>
      </c>
      <c r="J58" t="s">
        <v>140</v>
      </c>
      <c r="K58" t="s">
        <v>55</v>
      </c>
      <c r="L58">
        <v>0.04</v>
      </c>
      <c r="N58">
        <v>104</v>
      </c>
      <c r="O58" s="5">
        <f>(EXP(1.273*(LN(N58))-3.259))*(1.46203-(LN(N58)*0.145712))</f>
        <v>11.151822884218875</v>
      </c>
      <c r="P58" s="4"/>
      <c r="Q58" s="3">
        <f t="shared" si="17"/>
        <v>7.0000000000000007E-2</v>
      </c>
      <c r="R58" s="3">
        <f t="shared" si="21"/>
        <v>6.2770006954699876E-3</v>
      </c>
      <c r="S58" s="3"/>
    </row>
    <row r="59" spans="1:19" x14ac:dyDescent="0.35">
      <c r="A59">
        <v>33896</v>
      </c>
      <c r="B59">
        <v>5</v>
      </c>
      <c r="C59" t="s">
        <v>187</v>
      </c>
      <c r="D59" t="s">
        <v>62</v>
      </c>
      <c r="E59" s="1">
        <v>44876.375</v>
      </c>
      <c r="F59" s="1" t="s">
        <v>171</v>
      </c>
      <c r="G59" t="s">
        <v>178</v>
      </c>
      <c r="H59" t="s">
        <v>103</v>
      </c>
      <c r="I59">
        <v>0.22</v>
      </c>
      <c r="J59" t="s">
        <v>140</v>
      </c>
      <c r="K59" t="s">
        <v>55</v>
      </c>
      <c r="L59">
        <v>0.1</v>
      </c>
      <c r="N59">
        <v>104</v>
      </c>
      <c r="O59" s="5">
        <f>(EXP(0.846*(LN(N59))-0.884))*(0.997)</f>
        <v>20.950241875120266</v>
      </c>
      <c r="P59" s="4"/>
      <c r="Q59" s="3">
        <f t="shared" si="17"/>
        <v>0.22</v>
      </c>
      <c r="R59" s="3">
        <f t="shared" si="21"/>
        <v>1.0501072078850978E-2</v>
      </c>
      <c r="S59" s="3"/>
    </row>
    <row r="60" spans="1:19" x14ac:dyDescent="0.35">
      <c r="A60">
        <v>33906</v>
      </c>
      <c r="B60">
        <v>5</v>
      </c>
      <c r="C60" t="s">
        <v>187</v>
      </c>
      <c r="D60" t="s">
        <v>62</v>
      </c>
      <c r="E60" s="1">
        <v>44876.375</v>
      </c>
      <c r="F60" s="1" t="s">
        <v>171</v>
      </c>
      <c r="G60" t="s">
        <v>178</v>
      </c>
      <c r="H60" t="s">
        <v>119</v>
      </c>
      <c r="I60">
        <v>0.2</v>
      </c>
      <c r="J60" t="s">
        <v>140</v>
      </c>
      <c r="K60" t="s">
        <v>55</v>
      </c>
      <c r="L60">
        <v>0.1</v>
      </c>
      <c r="N60">
        <v>104</v>
      </c>
      <c r="O60" s="5">
        <v>5</v>
      </c>
      <c r="P60" s="4"/>
      <c r="Q60" s="3">
        <f t="shared" si="17"/>
        <v>0.2</v>
      </c>
      <c r="R60" s="3">
        <f t="shared" si="21"/>
        <v>0.04</v>
      </c>
      <c r="S60" s="3"/>
    </row>
    <row r="61" spans="1:19" x14ac:dyDescent="0.35">
      <c r="A61">
        <v>33898</v>
      </c>
      <c r="B61">
        <v>5</v>
      </c>
      <c r="C61" t="s">
        <v>187</v>
      </c>
      <c r="D61" t="s">
        <v>62</v>
      </c>
      <c r="E61" s="1">
        <v>44876.375</v>
      </c>
      <c r="F61" s="1" t="s">
        <v>171</v>
      </c>
      <c r="G61" t="s">
        <v>178</v>
      </c>
      <c r="H61" t="s">
        <v>101</v>
      </c>
      <c r="I61">
        <v>0.02</v>
      </c>
      <c r="J61" t="s">
        <v>60</v>
      </c>
      <c r="K61" t="s">
        <v>55</v>
      </c>
      <c r="L61">
        <v>0.02</v>
      </c>
      <c r="N61">
        <v>104</v>
      </c>
      <c r="O61" s="4"/>
      <c r="P61" s="4">
        <v>0.12</v>
      </c>
      <c r="Q61" s="3">
        <f t="shared" si="17"/>
        <v>0.01</v>
      </c>
      <c r="R61" s="3"/>
      <c r="S61" s="3">
        <f t="shared" ref="S61:S62" si="22">Q61/P61</f>
        <v>8.3333333333333343E-2</v>
      </c>
    </row>
    <row r="62" spans="1:19" x14ac:dyDescent="0.35">
      <c r="A62">
        <v>33894</v>
      </c>
      <c r="B62">
        <v>5</v>
      </c>
      <c r="C62" t="s">
        <v>187</v>
      </c>
      <c r="D62" t="s">
        <v>62</v>
      </c>
      <c r="E62" s="1">
        <v>44876.375</v>
      </c>
      <c r="F62" s="1" t="s">
        <v>171</v>
      </c>
      <c r="G62" t="s">
        <v>178</v>
      </c>
      <c r="H62" t="s">
        <v>104</v>
      </c>
      <c r="I62">
        <v>0.01</v>
      </c>
      <c r="J62" t="s">
        <v>60</v>
      </c>
      <c r="K62" t="s">
        <v>55</v>
      </c>
      <c r="L62">
        <v>0.01</v>
      </c>
      <c r="N62">
        <v>104</v>
      </c>
      <c r="O62" s="4"/>
      <c r="P62" s="4">
        <v>40</v>
      </c>
      <c r="Q62" s="3">
        <f t="shared" si="17"/>
        <v>5.0000000000000001E-3</v>
      </c>
      <c r="R62" s="3"/>
      <c r="S62" s="3">
        <f t="shared" si="22"/>
        <v>1.25E-4</v>
      </c>
    </row>
    <row r="63" spans="1:19" x14ac:dyDescent="0.35">
      <c r="A63">
        <v>33900</v>
      </c>
      <c r="B63">
        <v>5</v>
      </c>
      <c r="C63" t="s">
        <v>187</v>
      </c>
      <c r="D63" t="s">
        <v>62</v>
      </c>
      <c r="E63" s="1">
        <v>44876.375</v>
      </c>
      <c r="F63" s="1" t="s">
        <v>171</v>
      </c>
      <c r="G63" t="s">
        <v>178</v>
      </c>
      <c r="H63" t="s">
        <v>100</v>
      </c>
      <c r="I63">
        <v>0.99</v>
      </c>
      <c r="J63" t="s">
        <v>140</v>
      </c>
      <c r="K63" t="s">
        <v>55</v>
      </c>
      <c r="L63">
        <v>0.3</v>
      </c>
      <c r="N63">
        <v>104</v>
      </c>
      <c r="O63" s="5">
        <f>(EXP(0.8473*(LN(N63))+0.884))*(0.986)</f>
        <v>122.13090782985883</v>
      </c>
      <c r="P63" s="4"/>
      <c r="Q63" s="3">
        <f t="shared" si="17"/>
        <v>0.99</v>
      </c>
      <c r="R63" s="3">
        <f t="shared" ref="R63" si="23">Q63/O63</f>
        <v>8.1060561784996633E-3</v>
      </c>
      <c r="S63" s="3"/>
    </row>
    <row r="64" spans="1:19" x14ac:dyDescent="0.35">
      <c r="E64" s="1"/>
      <c r="F64" s="1"/>
      <c r="O64" s="3"/>
      <c r="P64" s="3"/>
      <c r="Q64" s="3" t="s">
        <v>193</v>
      </c>
      <c r="R64" s="3">
        <f>SUM(R50:R63)</f>
        <v>0.2658309138970259</v>
      </c>
      <c r="S64" s="3">
        <f>SUM(S50:S63)</f>
        <v>0.11792739363669998</v>
      </c>
    </row>
    <row r="65" spans="1:19" x14ac:dyDescent="0.35">
      <c r="E65" s="1"/>
      <c r="F65" s="1"/>
    </row>
    <row r="66" spans="1:19" x14ac:dyDescent="0.35">
      <c r="A66">
        <v>31913</v>
      </c>
      <c r="B66">
        <v>6</v>
      </c>
      <c r="C66" t="s">
        <v>186</v>
      </c>
      <c r="D66" t="s">
        <v>127</v>
      </c>
      <c r="E66" s="1">
        <v>44342.458333333336</v>
      </c>
      <c r="F66" s="1" t="s">
        <v>171</v>
      </c>
      <c r="G66" t="s">
        <v>178</v>
      </c>
      <c r="H66" t="s">
        <v>120</v>
      </c>
      <c r="I66">
        <v>1.69</v>
      </c>
      <c r="J66" t="s">
        <v>56</v>
      </c>
      <c r="K66" t="s">
        <v>55</v>
      </c>
      <c r="L66">
        <v>0.2</v>
      </c>
      <c r="M66">
        <v>8.0299999999999994</v>
      </c>
      <c r="N66">
        <v>201</v>
      </c>
      <c r="O66" s="4"/>
      <c r="P66" s="4">
        <v>1100</v>
      </c>
      <c r="Q66" s="3">
        <f>IF(J66="U",I66*0.5,I66)</f>
        <v>1.69</v>
      </c>
      <c r="R66" s="3"/>
      <c r="S66" s="3">
        <f>Q66/P66</f>
        <v>1.5363636363636363E-3</v>
      </c>
    </row>
    <row r="67" spans="1:19" x14ac:dyDescent="0.35">
      <c r="A67">
        <v>31914</v>
      </c>
      <c r="B67">
        <v>6</v>
      </c>
      <c r="C67" t="s">
        <v>186</v>
      </c>
      <c r="D67" t="s">
        <v>127</v>
      </c>
      <c r="E67" s="1">
        <v>44342.458333333336</v>
      </c>
      <c r="F67" s="1" t="s">
        <v>171</v>
      </c>
      <c r="G67" t="s">
        <v>178</v>
      </c>
      <c r="H67" t="s">
        <v>121</v>
      </c>
      <c r="I67">
        <v>0.08</v>
      </c>
      <c r="J67" t="s">
        <v>140</v>
      </c>
      <c r="K67" t="s">
        <v>55</v>
      </c>
      <c r="L67">
        <v>0.04</v>
      </c>
      <c r="M67" t="s">
        <v>134</v>
      </c>
      <c r="N67">
        <v>201</v>
      </c>
      <c r="O67" s="4"/>
      <c r="P67" s="4">
        <v>30</v>
      </c>
      <c r="Q67" s="3">
        <f t="shared" ref="Q67:Q79" si="24">IF(J67="U",I67*0.5,I67)</f>
        <v>0.08</v>
      </c>
      <c r="R67" s="3"/>
      <c r="S67" s="3">
        <f t="shared" ref="S67" si="25">Q67/P67</f>
        <v>2.6666666666666666E-3</v>
      </c>
    </row>
    <row r="68" spans="1:19" x14ac:dyDescent="0.35">
      <c r="A68">
        <v>31915</v>
      </c>
      <c r="B68">
        <v>6</v>
      </c>
      <c r="C68" t="s">
        <v>186</v>
      </c>
      <c r="D68" t="s">
        <v>127</v>
      </c>
      <c r="E68" s="1">
        <v>44342.458333333336</v>
      </c>
      <c r="F68" s="1" t="s">
        <v>171</v>
      </c>
      <c r="G68" t="s">
        <v>178</v>
      </c>
      <c r="H68" t="s">
        <v>98</v>
      </c>
      <c r="I68">
        <v>0.37</v>
      </c>
      <c r="J68" t="s">
        <v>140</v>
      </c>
      <c r="K68" t="s">
        <v>55</v>
      </c>
      <c r="L68">
        <v>0.2</v>
      </c>
      <c r="M68">
        <v>2.65</v>
      </c>
      <c r="N68">
        <v>201</v>
      </c>
      <c r="O68" s="4">
        <v>150</v>
      </c>
      <c r="P68" s="4"/>
      <c r="Q68" s="3">
        <f t="shared" si="24"/>
        <v>0.37</v>
      </c>
      <c r="R68" s="3">
        <f t="shared" ref="R68" si="26">Q68/O68</f>
        <v>2.4666666666666665E-3</v>
      </c>
      <c r="S68" s="3"/>
    </row>
    <row r="69" spans="1:19" x14ac:dyDescent="0.35">
      <c r="A69">
        <v>31905</v>
      </c>
      <c r="B69">
        <v>6</v>
      </c>
      <c r="C69" t="s">
        <v>186</v>
      </c>
      <c r="D69" t="s">
        <v>127</v>
      </c>
      <c r="E69" s="1">
        <v>44342.458333333336</v>
      </c>
      <c r="F69" s="1" t="s">
        <v>171</v>
      </c>
      <c r="G69" t="s">
        <v>178</v>
      </c>
      <c r="H69" t="s">
        <v>115</v>
      </c>
      <c r="I69">
        <v>53.7</v>
      </c>
      <c r="J69" t="s">
        <v>56</v>
      </c>
      <c r="K69" t="s">
        <v>55</v>
      </c>
      <c r="L69">
        <v>4</v>
      </c>
      <c r="N69">
        <v>201</v>
      </c>
      <c r="O69" s="4"/>
      <c r="P69" s="4">
        <v>1700</v>
      </c>
      <c r="Q69" s="3">
        <f t="shared" si="24"/>
        <v>53.7</v>
      </c>
      <c r="R69" s="3"/>
      <c r="S69" s="3">
        <f t="shared" ref="S69:S70" si="27">Q69/P69</f>
        <v>3.1588235294117646E-2</v>
      </c>
    </row>
    <row r="70" spans="1:19" x14ac:dyDescent="0.35">
      <c r="A70">
        <v>31904</v>
      </c>
      <c r="B70">
        <v>6</v>
      </c>
      <c r="C70" t="s">
        <v>186</v>
      </c>
      <c r="D70" t="s">
        <v>127</v>
      </c>
      <c r="E70" s="1">
        <v>44342.458333333336</v>
      </c>
      <c r="F70" s="1" t="s">
        <v>171</v>
      </c>
      <c r="G70" t="s">
        <v>178</v>
      </c>
      <c r="H70" t="s">
        <v>113</v>
      </c>
      <c r="I70">
        <v>0.1</v>
      </c>
      <c r="J70" t="s">
        <v>60</v>
      </c>
      <c r="K70" t="s">
        <v>55</v>
      </c>
      <c r="L70">
        <v>0.1</v>
      </c>
      <c r="N70">
        <v>201</v>
      </c>
      <c r="O70" s="4"/>
      <c r="P70" s="4">
        <v>5.3</v>
      </c>
      <c r="Q70" s="3">
        <f t="shared" si="24"/>
        <v>0.05</v>
      </c>
      <c r="R70" s="3"/>
      <c r="S70" s="3">
        <f t="shared" si="27"/>
        <v>9.4339622641509448E-3</v>
      </c>
    </row>
    <row r="71" spans="1:19" x14ac:dyDescent="0.35">
      <c r="A71">
        <v>31916</v>
      </c>
      <c r="B71">
        <v>6</v>
      </c>
      <c r="C71" t="s">
        <v>186</v>
      </c>
      <c r="D71" t="s">
        <v>127</v>
      </c>
      <c r="E71" s="1">
        <v>44342.458333333336</v>
      </c>
      <c r="F71" s="1" t="s">
        <v>171</v>
      </c>
      <c r="G71" t="s">
        <v>178</v>
      </c>
      <c r="H71" t="s">
        <v>112</v>
      </c>
      <c r="I71">
        <v>0.1</v>
      </c>
      <c r="J71" t="s">
        <v>60</v>
      </c>
      <c r="K71" t="s">
        <v>55</v>
      </c>
      <c r="L71">
        <v>0.1</v>
      </c>
      <c r="N71">
        <v>201</v>
      </c>
      <c r="O71" s="5">
        <f>(EXP(0.7977*(LN(N71))-3.909))*(1.101672-(LN(N71)*0.041838))</f>
        <v>1.21334005926789</v>
      </c>
      <c r="P71" s="4"/>
      <c r="Q71" s="3">
        <f t="shared" si="24"/>
        <v>0.05</v>
      </c>
      <c r="R71" s="3">
        <f t="shared" ref="R71:R76" si="28">Q71/O71</f>
        <v>4.1208562775195273E-2</v>
      </c>
      <c r="S71" s="3"/>
    </row>
    <row r="72" spans="1:19" x14ac:dyDescent="0.35">
      <c r="A72">
        <v>31917</v>
      </c>
      <c r="B72">
        <v>6</v>
      </c>
      <c r="C72" t="s">
        <v>186</v>
      </c>
      <c r="D72" t="s">
        <v>127</v>
      </c>
      <c r="E72" s="1">
        <v>44342.458333333336</v>
      </c>
      <c r="F72" s="1" t="s">
        <v>171</v>
      </c>
      <c r="G72" t="s">
        <v>178</v>
      </c>
      <c r="H72" t="s">
        <v>110</v>
      </c>
      <c r="I72">
        <v>0.3</v>
      </c>
      <c r="J72" t="s">
        <v>60</v>
      </c>
      <c r="K72" t="s">
        <v>55</v>
      </c>
      <c r="L72">
        <v>0.3</v>
      </c>
      <c r="N72">
        <v>201</v>
      </c>
      <c r="O72" s="5">
        <f>(EXP(0.819*(LN(N72))+0.6848))*(0.86)</f>
        <v>131.28674575769853</v>
      </c>
      <c r="P72" s="4"/>
      <c r="Q72" s="3">
        <f t="shared" si="24"/>
        <v>0.15</v>
      </c>
      <c r="R72" s="3">
        <f t="shared" si="28"/>
        <v>1.1425372693511535E-3</v>
      </c>
      <c r="S72" s="3"/>
    </row>
    <row r="73" spans="1:19" x14ac:dyDescent="0.35">
      <c r="A73">
        <v>31918</v>
      </c>
      <c r="B73">
        <v>6</v>
      </c>
      <c r="C73" t="s">
        <v>186</v>
      </c>
      <c r="D73" t="s">
        <v>127</v>
      </c>
      <c r="E73" s="1">
        <v>44342.458333333336</v>
      </c>
      <c r="F73" s="1" t="s">
        <v>171</v>
      </c>
      <c r="G73" t="s">
        <v>178</v>
      </c>
      <c r="H73" t="s">
        <v>108</v>
      </c>
      <c r="I73">
        <v>1.08</v>
      </c>
      <c r="J73" t="s">
        <v>56</v>
      </c>
      <c r="K73" t="s">
        <v>55</v>
      </c>
      <c r="L73">
        <v>0.06</v>
      </c>
      <c r="N73">
        <v>201</v>
      </c>
      <c r="O73" s="5">
        <f>(EXP(0.8545*(LN(N73))-1.702))*(0.96)</f>
        <v>16.262340718985776</v>
      </c>
      <c r="P73" s="4"/>
      <c r="Q73" s="3">
        <f t="shared" si="24"/>
        <v>1.08</v>
      </c>
      <c r="R73" s="3">
        <f t="shared" si="28"/>
        <v>6.6411103952528416E-2</v>
      </c>
      <c r="S73" s="3"/>
    </row>
    <row r="74" spans="1:19" x14ac:dyDescent="0.35">
      <c r="A74">
        <v>31919</v>
      </c>
      <c r="B74">
        <v>6</v>
      </c>
      <c r="C74" t="s">
        <v>186</v>
      </c>
      <c r="D74" t="s">
        <v>127</v>
      </c>
      <c r="E74" s="1">
        <v>44342.458333333336</v>
      </c>
      <c r="F74" s="1" t="s">
        <v>171</v>
      </c>
      <c r="G74" t="s">
        <v>178</v>
      </c>
      <c r="H74" t="s">
        <v>106</v>
      </c>
      <c r="I74">
        <v>7.0000000000000007E-2</v>
      </c>
      <c r="J74" t="s">
        <v>140</v>
      </c>
      <c r="K74" t="s">
        <v>55</v>
      </c>
      <c r="L74">
        <v>0.04</v>
      </c>
      <c r="N74">
        <v>201</v>
      </c>
      <c r="O74" s="5">
        <f>(EXP(1.273*(LN(N74))-3.259))*(1.46203-(LN(N74)*0.145712))</f>
        <v>22.646197351746579</v>
      </c>
      <c r="P74" s="4"/>
      <c r="Q74" s="3">
        <f t="shared" si="24"/>
        <v>7.0000000000000007E-2</v>
      </c>
      <c r="R74" s="3">
        <f t="shared" si="28"/>
        <v>3.0910266705152282E-3</v>
      </c>
      <c r="S74" s="3"/>
    </row>
    <row r="75" spans="1:19" x14ac:dyDescent="0.35">
      <c r="A75">
        <v>32078</v>
      </c>
      <c r="B75">
        <v>6</v>
      </c>
      <c r="C75" t="s">
        <v>186</v>
      </c>
      <c r="D75" t="s">
        <v>127</v>
      </c>
      <c r="E75" s="1">
        <v>44342.458333333336</v>
      </c>
      <c r="F75" s="1" t="s">
        <v>171</v>
      </c>
      <c r="G75" t="s">
        <v>178</v>
      </c>
      <c r="H75" t="s">
        <v>103</v>
      </c>
      <c r="I75">
        <v>1.1000000000000001</v>
      </c>
      <c r="J75" t="s">
        <v>56</v>
      </c>
      <c r="K75" t="s">
        <v>55</v>
      </c>
      <c r="L75">
        <v>0.1</v>
      </c>
      <c r="N75">
        <v>201</v>
      </c>
      <c r="O75" s="5">
        <f>(EXP(0.846*(LN(N75))-0.884))*(0.997)</f>
        <v>36.58328504009129</v>
      </c>
      <c r="P75" s="4"/>
      <c r="Q75" s="3">
        <f t="shared" si="24"/>
        <v>1.1000000000000001</v>
      </c>
      <c r="R75" s="3">
        <f t="shared" si="28"/>
        <v>3.0068376822762637E-2</v>
      </c>
      <c r="S75" s="3"/>
    </row>
    <row r="76" spans="1:19" x14ac:dyDescent="0.35">
      <c r="A76">
        <v>32079</v>
      </c>
      <c r="B76">
        <v>6</v>
      </c>
      <c r="C76" t="s">
        <v>186</v>
      </c>
      <c r="D76" t="s">
        <v>127</v>
      </c>
      <c r="E76" s="1">
        <v>44342.458333333336</v>
      </c>
      <c r="F76" s="1" t="s">
        <v>171</v>
      </c>
      <c r="G76" t="s">
        <v>178</v>
      </c>
      <c r="H76" t="s">
        <v>119</v>
      </c>
      <c r="I76">
        <v>0.14000000000000001</v>
      </c>
      <c r="J76" t="s">
        <v>140</v>
      </c>
      <c r="K76" t="s">
        <v>55</v>
      </c>
      <c r="L76">
        <v>0.1</v>
      </c>
      <c r="N76">
        <v>201</v>
      </c>
      <c r="O76" s="5">
        <v>5</v>
      </c>
      <c r="P76" s="4"/>
      <c r="Q76" s="3">
        <f t="shared" si="24"/>
        <v>0.14000000000000001</v>
      </c>
      <c r="R76" s="3">
        <f t="shared" si="28"/>
        <v>2.8000000000000004E-2</v>
      </c>
      <c r="S76" s="3"/>
    </row>
    <row r="77" spans="1:19" x14ac:dyDescent="0.35">
      <c r="A77">
        <v>32080</v>
      </c>
      <c r="B77">
        <v>6</v>
      </c>
      <c r="C77" t="s">
        <v>186</v>
      </c>
      <c r="D77" t="s">
        <v>127</v>
      </c>
      <c r="E77" s="1">
        <v>44342.458333333336</v>
      </c>
      <c r="F77" s="1" t="s">
        <v>171</v>
      </c>
      <c r="G77" t="s">
        <v>178</v>
      </c>
      <c r="H77" t="s">
        <v>101</v>
      </c>
      <c r="I77">
        <v>6.0000000000000001E-3</v>
      </c>
      <c r="J77" t="s">
        <v>60</v>
      </c>
      <c r="K77" t="s">
        <v>55</v>
      </c>
      <c r="L77">
        <v>6.0000000000000001E-3</v>
      </c>
      <c r="N77">
        <v>201</v>
      </c>
      <c r="O77" s="4"/>
      <c r="P77" s="4">
        <v>0.12</v>
      </c>
      <c r="Q77" s="3">
        <f t="shared" si="24"/>
        <v>3.0000000000000001E-3</v>
      </c>
      <c r="R77" s="3"/>
      <c r="S77" s="3">
        <f t="shared" ref="S77:S78" si="29">Q77/P77</f>
        <v>2.5000000000000001E-2</v>
      </c>
    </row>
    <row r="78" spans="1:19" x14ac:dyDescent="0.35">
      <c r="A78">
        <v>32081</v>
      </c>
      <c r="B78">
        <v>6</v>
      </c>
      <c r="C78" t="s">
        <v>186</v>
      </c>
      <c r="D78" t="s">
        <v>127</v>
      </c>
      <c r="E78" s="1">
        <v>44342.458333333336</v>
      </c>
      <c r="F78" s="1" t="s">
        <v>171</v>
      </c>
      <c r="G78" t="s">
        <v>178</v>
      </c>
      <c r="H78" t="s">
        <v>104</v>
      </c>
      <c r="I78">
        <v>0.01</v>
      </c>
      <c r="J78" t="s">
        <v>60</v>
      </c>
      <c r="K78" t="s">
        <v>55</v>
      </c>
      <c r="L78">
        <v>0.01</v>
      </c>
      <c r="N78">
        <v>201</v>
      </c>
      <c r="O78" s="4"/>
      <c r="P78" s="4">
        <v>40</v>
      </c>
      <c r="Q78" s="3">
        <f t="shared" si="24"/>
        <v>5.0000000000000001E-3</v>
      </c>
      <c r="R78" s="3"/>
      <c r="S78" s="3">
        <f t="shared" si="29"/>
        <v>1.25E-4</v>
      </c>
    </row>
    <row r="79" spans="1:19" x14ac:dyDescent="0.35">
      <c r="A79">
        <v>32082</v>
      </c>
      <c r="B79">
        <v>6</v>
      </c>
      <c r="C79" t="s">
        <v>186</v>
      </c>
      <c r="D79" t="s">
        <v>127</v>
      </c>
      <c r="E79" s="1">
        <v>44342.458333333336</v>
      </c>
      <c r="F79" s="1" t="s">
        <v>171</v>
      </c>
      <c r="G79" t="s">
        <v>178</v>
      </c>
      <c r="H79" t="s">
        <v>100</v>
      </c>
      <c r="I79">
        <v>1.73</v>
      </c>
      <c r="J79" t="s">
        <v>56</v>
      </c>
      <c r="K79" t="s">
        <v>55</v>
      </c>
      <c r="L79">
        <v>0.3</v>
      </c>
      <c r="N79">
        <v>201</v>
      </c>
      <c r="O79" s="5">
        <f>(EXP(0.8473*(LN(N79))+0.884))*(0.986)</f>
        <v>213.44759037974919</v>
      </c>
      <c r="P79" s="4"/>
      <c r="Q79" s="3">
        <f t="shared" si="24"/>
        <v>1.73</v>
      </c>
      <c r="R79" s="3">
        <f t="shared" ref="R79" si="30">Q79/O79</f>
        <v>8.1050341066025624E-3</v>
      </c>
      <c r="S79" s="3"/>
    </row>
    <row r="80" spans="1:19" x14ac:dyDescent="0.35">
      <c r="E80" s="1"/>
      <c r="F80" s="1"/>
      <c r="O80" s="3"/>
      <c r="P80" s="3"/>
      <c r="Q80" s="3" t="s">
        <v>193</v>
      </c>
      <c r="R80" s="3">
        <f>SUM(R66:R79)</f>
        <v>0.18049330826362195</v>
      </c>
      <c r="S80" s="3">
        <f>SUM(S66:S79)</f>
        <v>7.0350227861298895E-2</v>
      </c>
    </row>
    <row r="81" spans="1:19" x14ac:dyDescent="0.35">
      <c r="E81" s="1"/>
      <c r="F81" s="1"/>
    </row>
    <row r="82" spans="1:19" x14ac:dyDescent="0.35">
      <c r="A82">
        <v>33101</v>
      </c>
      <c r="B82">
        <v>7</v>
      </c>
      <c r="C82" t="s">
        <v>185</v>
      </c>
      <c r="D82" t="s">
        <v>155</v>
      </c>
      <c r="E82" s="1">
        <v>44508.375</v>
      </c>
      <c r="F82" s="1" t="s">
        <v>171</v>
      </c>
      <c r="G82" t="s">
        <v>178</v>
      </c>
      <c r="H82" t="s">
        <v>120</v>
      </c>
      <c r="I82">
        <v>1.23</v>
      </c>
      <c r="J82" t="s">
        <v>56</v>
      </c>
      <c r="K82" t="s">
        <v>55</v>
      </c>
      <c r="L82">
        <v>0.2</v>
      </c>
      <c r="M82">
        <v>8</v>
      </c>
      <c r="N82">
        <v>212</v>
      </c>
      <c r="O82" s="4"/>
      <c r="P82" s="4">
        <v>1100</v>
      </c>
      <c r="Q82" s="3">
        <f>IF(J82="U",I82*0.5,I82)</f>
        <v>1.23</v>
      </c>
      <c r="R82" s="3"/>
      <c r="S82" s="3">
        <f>Q82/P82</f>
        <v>1.1181818181818181E-3</v>
      </c>
    </row>
    <row r="83" spans="1:19" x14ac:dyDescent="0.35">
      <c r="A83">
        <v>33099</v>
      </c>
      <c r="B83">
        <v>7</v>
      </c>
      <c r="C83" t="s">
        <v>185</v>
      </c>
      <c r="D83" t="s">
        <v>155</v>
      </c>
      <c r="E83" s="1">
        <v>44508.375</v>
      </c>
      <c r="F83" s="1" t="s">
        <v>171</v>
      </c>
      <c r="G83" t="s">
        <v>178</v>
      </c>
      <c r="H83" t="s">
        <v>121</v>
      </c>
      <c r="I83">
        <v>7.0000000000000007E-2</v>
      </c>
      <c r="J83" t="s">
        <v>140</v>
      </c>
      <c r="K83" t="s">
        <v>55</v>
      </c>
      <c r="L83">
        <v>0.04</v>
      </c>
      <c r="M83" t="s">
        <v>134</v>
      </c>
      <c r="N83">
        <v>212</v>
      </c>
      <c r="O83" s="4"/>
      <c r="P83" s="4">
        <v>30</v>
      </c>
      <c r="Q83" s="3">
        <f t="shared" ref="Q83:Q95" si="31">IF(J83="U",I83*0.5,I83)</f>
        <v>7.0000000000000007E-2</v>
      </c>
      <c r="R83" s="3"/>
      <c r="S83" s="3">
        <f t="shared" ref="S83" si="32">Q83/P83</f>
        <v>2.3333333333333335E-3</v>
      </c>
    </row>
    <row r="84" spans="1:19" x14ac:dyDescent="0.35">
      <c r="A84">
        <v>33065</v>
      </c>
      <c r="B84">
        <v>7</v>
      </c>
      <c r="C84" t="s">
        <v>185</v>
      </c>
      <c r="D84" t="s">
        <v>155</v>
      </c>
      <c r="E84" s="1">
        <v>44508.375</v>
      </c>
      <c r="F84" s="1" t="s">
        <v>171</v>
      </c>
      <c r="G84" t="s">
        <v>178</v>
      </c>
      <c r="H84" t="s">
        <v>98</v>
      </c>
      <c r="I84">
        <v>0.2</v>
      </c>
      <c r="J84" t="s">
        <v>60</v>
      </c>
      <c r="K84" t="s">
        <v>55</v>
      </c>
      <c r="L84">
        <v>0.2</v>
      </c>
      <c r="M84">
        <v>2.65</v>
      </c>
      <c r="N84">
        <v>212</v>
      </c>
      <c r="O84" s="4">
        <v>150</v>
      </c>
      <c r="P84" s="4"/>
      <c r="Q84" s="3">
        <f t="shared" si="31"/>
        <v>0.1</v>
      </c>
      <c r="R84" s="3">
        <f t="shared" ref="R84" si="33">Q84/O84</f>
        <v>6.6666666666666675E-4</v>
      </c>
      <c r="S84" s="3"/>
    </row>
    <row r="85" spans="1:19" x14ac:dyDescent="0.35">
      <c r="A85">
        <v>33067</v>
      </c>
      <c r="B85">
        <v>7</v>
      </c>
      <c r="C85" t="s">
        <v>185</v>
      </c>
      <c r="D85" t="s">
        <v>155</v>
      </c>
      <c r="E85" s="1">
        <v>44508.375</v>
      </c>
      <c r="F85" s="1" t="s">
        <v>171</v>
      </c>
      <c r="G85" t="s">
        <v>178</v>
      </c>
      <c r="H85" t="s">
        <v>115</v>
      </c>
      <c r="I85">
        <v>50.2</v>
      </c>
      <c r="J85" t="s">
        <v>56</v>
      </c>
      <c r="K85" t="s">
        <v>55</v>
      </c>
      <c r="L85">
        <v>4</v>
      </c>
      <c r="N85">
        <v>212</v>
      </c>
      <c r="O85" s="4"/>
      <c r="P85" s="4">
        <v>1700</v>
      </c>
      <c r="Q85" s="3">
        <f t="shared" si="31"/>
        <v>50.2</v>
      </c>
      <c r="R85" s="3"/>
      <c r="S85" s="3">
        <f t="shared" ref="S85:S86" si="34">Q85/P85</f>
        <v>2.9529411764705884E-2</v>
      </c>
    </row>
    <row r="86" spans="1:19" x14ac:dyDescent="0.35">
      <c r="A86">
        <v>33069</v>
      </c>
      <c r="B86">
        <v>7</v>
      </c>
      <c r="C86" t="s">
        <v>185</v>
      </c>
      <c r="D86" t="s">
        <v>155</v>
      </c>
      <c r="E86" s="1">
        <v>44508.375</v>
      </c>
      <c r="F86" s="1" t="s">
        <v>171</v>
      </c>
      <c r="G86" t="s">
        <v>178</v>
      </c>
      <c r="H86" t="s">
        <v>113</v>
      </c>
      <c r="I86">
        <v>0.1</v>
      </c>
      <c r="J86" t="s">
        <v>60</v>
      </c>
      <c r="K86" t="s">
        <v>55</v>
      </c>
      <c r="L86">
        <v>0.1</v>
      </c>
      <c r="N86">
        <v>212</v>
      </c>
      <c r="O86" s="4"/>
      <c r="P86" s="4">
        <v>5.3</v>
      </c>
      <c r="Q86" s="3">
        <f t="shared" si="31"/>
        <v>0.05</v>
      </c>
      <c r="R86" s="3"/>
      <c r="S86" s="3">
        <f t="shared" si="34"/>
        <v>9.4339622641509448E-3</v>
      </c>
    </row>
    <row r="87" spans="1:19" x14ac:dyDescent="0.35">
      <c r="A87">
        <v>33079</v>
      </c>
      <c r="B87">
        <v>7</v>
      </c>
      <c r="C87" t="s">
        <v>185</v>
      </c>
      <c r="D87" t="s">
        <v>155</v>
      </c>
      <c r="E87" s="1">
        <v>44508.375</v>
      </c>
      <c r="F87" s="1" t="s">
        <v>171</v>
      </c>
      <c r="G87" t="s">
        <v>178</v>
      </c>
      <c r="H87" t="s">
        <v>112</v>
      </c>
      <c r="I87">
        <v>0.1</v>
      </c>
      <c r="J87" t="s">
        <v>60</v>
      </c>
      <c r="K87" t="s">
        <v>55</v>
      </c>
      <c r="L87">
        <v>0.1</v>
      </c>
      <c r="N87">
        <v>212</v>
      </c>
      <c r="O87" s="5">
        <f>(EXP(0.7977*(LN(N87))-3.909))*(1.101672-(LN(N87)*0.041838))</f>
        <v>1.2628139233429214</v>
      </c>
      <c r="P87" s="4"/>
      <c r="Q87" s="3">
        <f t="shared" si="31"/>
        <v>0.05</v>
      </c>
      <c r="R87" s="3">
        <f t="shared" ref="R87:R92" si="35">Q87/O87</f>
        <v>3.9594115234048093E-2</v>
      </c>
      <c r="S87" s="3"/>
    </row>
    <row r="88" spans="1:19" x14ac:dyDescent="0.35">
      <c r="A88">
        <v>33081</v>
      </c>
      <c r="B88">
        <v>7</v>
      </c>
      <c r="C88" t="s">
        <v>185</v>
      </c>
      <c r="D88" t="s">
        <v>155</v>
      </c>
      <c r="E88" s="1">
        <v>44508.375</v>
      </c>
      <c r="F88" s="1" t="s">
        <v>171</v>
      </c>
      <c r="G88" t="s">
        <v>178</v>
      </c>
      <c r="H88" t="s">
        <v>110</v>
      </c>
      <c r="I88">
        <v>0.3</v>
      </c>
      <c r="J88" t="s">
        <v>60</v>
      </c>
      <c r="K88" t="s">
        <v>55</v>
      </c>
      <c r="L88">
        <v>0.3</v>
      </c>
      <c r="N88">
        <v>212</v>
      </c>
      <c r="O88" s="5">
        <f>(EXP(0.819*(LN(N88))+0.6848))*(0.86)</f>
        <v>137.14260120918411</v>
      </c>
      <c r="P88" s="4"/>
      <c r="Q88" s="3">
        <f t="shared" si="31"/>
        <v>0.15</v>
      </c>
      <c r="R88" s="3">
        <f t="shared" si="35"/>
        <v>1.0937520411415009E-3</v>
      </c>
      <c r="S88" s="3"/>
    </row>
    <row r="89" spans="1:19" x14ac:dyDescent="0.35">
      <c r="A89">
        <v>33083</v>
      </c>
      <c r="B89">
        <v>7</v>
      </c>
      <c r="C89" t="s">
        <v>185</v>
      </c>
      <c r="D89" t="s">
        <v>155</v>
      </c>
      <c r="E89" s="1">
        <v>44508.375</v>
      </c>
      <c r="F89" s="1" t="s">
        <v>171</v>
      </c>
      <c r="G89" t="s">
        <v>178</v>
      </c>
      <c r="H89" t="s">
        <v>108</v>
      </c>
      <c r="I89">
        <v>1.33</v>
      </c>
      <c r="J89" t="s">
        <v>56</v>
      </c>
      <c r="K89" t="s">
        <v>55</v>
      </c>
      <c r="L89">
        <v>0.06</v>
      </c>
      <c r="N89">
        <v>212</v>
      </c>
      <c r="O89" s="5">
        <f>(EXP(0.8545*(LN(N89))-1.702))*(0.96)</f>
        <v>17.0198613563553</v>
      </c>
      <c r="P89" s="4"/>
      <c r="Q89" s="3">
        <f t="shared" si="31"/>
        <v>1.33</v>
      </c>
      <c r="R89" s="3">
        <f t="shared" si="35"/>
        <v>7.8143997307203186E-2</v>
      </c>
      <c r="S89" s="3"/>
    </row>
    <row r="90" spans="1:19" x14ac:dyDescent="0.35">
      <c r="A90">
        <v>33087</v>
      </c>
      <c r="B90">
        <v>7</v>
      </c>
      <c r="C90" t="s">
        <v>185</v>
      </c>
      <c r="D90" t="s">
        <v>155</v>
      </c>
      <c r="E90" s="1">
        <v>44508.375</v>
      </c>
      <c r="F90" s="1" t="s">
        <v>171</v>
      </c>
      <c r="G90" t="s">
        <v>178</v>
      </c>
      <c r="H90" t="s">
        <v>106</v>
      </c>
      <c r="I90">
        <v>0.04</v>
      </c>
      <c r="J90" t="s">
        <v>60</v>
      </c>
      <c r="K90" t="s">
        <v>55</v>
      </c>
      <c r="L90">
        <v>0.04</v>
      </c>
      <c r="N90">
        <v>212</v>
      </c>
      <c r="O90" s="5">
        <f>(EXP(1.273*(LN(N90))-3.259))*(1.46203-(LN(N90)*0.145712))</f>
        <v>23.962535464563256</v>
      </c>
      <c r="P90" s="4"/>
      <c r="Q90" s="3">
        <f t="shared" si="31"/>
        <v>0.02</v>
      </c>
      <c r="R90" s="3">
        <f t="shared" si="35"/>
        <v>8.3463621909195674E-4</v>
      </c>
      <c r="S90" s="3"/>
    </row>
    <row r="91" spans="1:19" x14ac:dyDescent="0.35">
      <c r="A91">
        <v>33093</v>
      </c>
      <c r="B91">
        <v>7</v>
      </c>
      <c r="C91" t="s">
        <v>185</v>
      </c>
      <c r="D91" t="s">
        <v>155</v>
      </c>
      <c r="E91" s="1">
        <v>44508.375</v>
      </c>
      <c r="F91" s="1" t="s">
        <v>171</v>
      </c>
      <c r="G91" t="s">
        <v>178</v>
      </c>
      <c r="H91" t="s">
        <v>103</v>
      </c>
      <c r="I91">
        <v>0.69</v>
      </c>
      <c r="J91" t="s">
        <v>140</v>
      </c>
      <c r="K91" t="s">
        <v>55</v>
      </c>
      <c r="L91">
        <v>0.1</v>
      </c>
      <c r="N91">
        <v>212</v>
      </c>
      <c r="O91" s="5">
        <f>(EXP(0.846*(LN(N91))-0.884))*(0.997)</f>
        <v>38.270045155358893</v>
      </c>
      <c r="P91" s="4"/>
      <c r="Q91" s="3">
        <f t="shared" si="31"/>
        <v>0.69</v>
      </c>
      <c r="R91" s="3">
        <f t="shared" si="35"/>
        <v>1.80297670723647E-2</v>
      </c>
      <c r="S91" s="3"/>
    </row>
    <row r="92" spans="1:19" x14ac:dyDescent="0.35">
      <c r="A92">
        <v>33113</v>
      </c>
      <c r="B92">
        <v>7</v>
      </c>
      <c r="C92" t="s">
        <v>185</v>
      </c>
      <c r="D92" t="s">
        <v>155</v>
      </c>
      <c r="E92" s="1">
        <v>44508.375</v>
      </c>
      <c r="F92" s="1" t="s">
        <v>171</v>
      </c>
      <c r="G92" t="s">
        <v>178</v>
      </c>
      <c r="H92" t="s">
        <v>119</v>
      </c>
      <c r="I92">
        <v>0.14000000000000001</v>
      </c>
      <c r="J92" t="s">
        <v>140</v>
      </c>
      <c r="K92" t="s">
        <v>55</v>
      </c>
      <c r="L92">
        <v>0.1</v>
      </c>
      <c r="N92">
        <v>212</v>
      </c>
      <c r="O92" s="5">
        <v>5</v>
      </c>
      <c r="P92" s="4"/>
      <c r="Q92" s="3">
        <f t="shared" si="31"/>
        <v>0.14000000000000001</v>
      </c>
      <c r="R92" s="3">
        <f t="shared" si="35"/>
        <v>2.8000000000000004E-2</v>
      </c>
      <c r="S92" s="3"/>
    </row>
    <row r="93" spans="1:19" x14ac:dyDescent="0.35">
      <c r="A93">
        <v>33095</v>
      </c>
      <c r="B93">
        <v>7</v>
      </c>
      <c r="C93" t="s">
        <v>185</v>
      </c>
      <c r="D93" t="s">
        <v>155</v>
      </c>
      <c r="E93" s="1">
        <v>44508.375</v>
      </c>
      <c r="F93" s="1" t="s">
        <v>171</v>
      </c>
      <c r="G93" t="s">
        <v>178</v>
      </c>
      <c r="H93" t="s">
        <v>101</v>
      </c>
      <c r="I93">
        <v>6.0000000000000001E-3</v>
      </c>
      <c r="J93" t="s">
        <v>60</v>
      </c>
      <c r="K93" t="s">
        <v>55</v>
      </c>
      <c r="L93">
        <v>6.0000000000000001E-3</v>
      </c>
      <c r="N93">
        <v>212</v>
      </c>
      <c r="O93" s="4"/>
      <c r="P93" s="4">
        <v>0.12</v>
      </c>
      <c r="Q93" s="3">
        <f t="shared" si="31"/>
        <v>3.0000000000000001E-3</v>
      </c>
      <c r="R93" s="3"/>
      <c r="S93" s="3">
        <f t="shared" ref="S93:S94" si="36">Q93/P93</f>
        <v>2.5000000000000001E-2</v>
      </c>
    </row>
    <row r="94" spans="1:19" x14ac:dyDescent="0.35">
      <c r="A94">
        <v>33091</v>
      </c>
      <c r="B94">
        <v>7</v>
      </c>
      <c r="C94" t="s">
        <v>185</v>
      </c>
      <c r="D94" t="s">
        <v>155</v>
      </c>
      <c r="E94" s="1">
        <v>44508.375</v>
      </c>
      <c r="F94" s="1" t="s">
        <v>171</v>
      </c>
      <c r="G94" t="s">
        <v>178</v>
      </c>
      <c r="H94" t="s">
        <v>104</v>
      </c>
      <c r="I94">
        <v>0.01</v>
      </c>
      <c r="J94" t="s">
        <v>60</v>
      </c>
      <c r="K94" t="s">
        <v>55</v>
      </c>
      <c r="L94">
        <v>0.01</v>
      </c>
      <c r="N94">
        <v>212</v>
      </c>
      <c r="O94" s="4"/>
      <c r="P94" s="4">
        <v>40</v>
      </c>
      <c r="Q94" s="3">
        <f t="shared" si="31"/>
        <v>5.0000000000000001E-3</v>
      </c>
      <c r="R94" s="3"/>
      <c r="S94" s="3">
        <f t="shared" si="36"/>
        <v>1.25E-4</v>
      </c>
    </row>
    <row r="95" spans="1:19" x14ac:dyDescent="0.35">
      <c r="A95">
        <v>33097</v>
      </c>
      <c r="B95">
        <v>7</v>
      </c>
      <c r="C95" t="s">
        <v>185</v>
      </c>
      <c r="D95" t="s">
        <v>155</v>
      </c>
      <c r="E95" s="1">
        <v>44508.375</v>
      </c>
      <c r="F95" s="1" t="s">
        <v>171</v>
      </c>
      <c r="G95" t="s">
        <v>178</v>
      </c>
      <c r="H95" t="s">
        <v>100</v>
      </c>
      <c r="I95">
        <v>1.46</v>
      </c>
      <c r="J95" t="s">
        <v>56</v>
      </c>
      <c r="K95" t="s">
        <v>55</v>
      </c>
      <c r="L95">
        <v>0.3</v>
      </c>
      <c r="N95">
        <v>212</v>
      </c>
      <c r="O95" s="5">
        <f>(EXP(0.8473*(LN(N95))+0.884))*(0.986)</f>
        <v>223.30457039575103</v>
      </c>
      <c r="P95" s="4"/>
      <c r="Q95" s="3">
        <f t="shared" si="31"/>
        <v>1.46</v>
      </c>
      <c r="R95" s="3">
        <f t="shared" ref="R95" si="37">Q95/O95</f>
        <v>6.5381554771248894E-3</v>
      </c>
      <c r="S95" s="3"/>
    </row>
    <row r="96" spans="1:19" x14ac:dyDescent="0.35">
      <c r="E96" s="1"/>
      <c r="F96" s="1"/>
      <c r="O96" s="3"/>
      <c r="P96" s="3"/>
      <c r="Q96" s="3" t="s">
        <v>193</v>
      </c>
      <c r="R96" s="3">
        <f>SUM(R82:R95)</f>
        <v>0.17290109001764101</v>
      </c>
      <c r="S96" s="3">
        <f>SUM(S82:S95)</f>
        <v>6.7539889180371973E-2</v>
      </c>
    </row>
    <row r="97" spans="1:19" x14ac:dyDescent="0.35">
      <c r="E97" s="1"/>
      <c r="F97" s="1"/>
    </row>
    <row r="98" spans="1:19" x14ac:dyDescent="0.35">
      <c r="A98">
        <v>33903</v>
      </c>
      <c r="B98">
        <v>7</v>
      </c>
      <c r="C98" t="s">
        <v>185</v>
      </c>
      <c r="D98" t="s">
        <v>155</v>
      </c>
      <c r="E98" s="1">
        <v>44876.402777777781</v>
      </c>
      <c r="F98" s="1" t="s">
        <v>171</v>
      </c>
      <c r="G98" t="s">
        <v>178</v>
      </c>
      <c r="H98" t="s">
        <v>120</v>
      </c>
      <c r="I98">
        <v>3.91</v>
      </c>
      <c r="J98" t="s">
        <v>56</v>
      </c>
      <c r="K98" t="s">
        <v>55</v>
      </c>
      <c r="L98">
        <v>0.2</v>
      </c>
      <c r="M98">
        <v>7.97</v>
      </c>
      <c r="N98">
        <v>137</v>
      </c>
      <c r="O98" s="4"/>
      <c r="P98" s="4">
        <v>1100</v>
      </c>
      <c r="Q98" s="3">
        <f>IF(J98="U",I98*0.5,I98)</f>
        <v>3.91</v>
      </c>
      <c r="R98" s="3"/>
      <c r="S98" s="3">
        <f>Q98/P98</f>
        <v>3.5545454545454548E-3</v>
      </c>
    </row>
    <row r="99" spans="1:19" x14ac:dyDescent="0.35">
      <c r="A99">
        <v>33901</v>
      </c>
      <c r="B99">
        <v>7</v>
      </c>
      <c r="C99" t="s">
        <v>185</v>
      </c>
      <c r="D99" t="s">
        <v>155</v>
      </c>
      <c r="E99" s="1">
        <v>44876.402777777781</v>
      </c>
      <c r="F99" s="1" t="s">
        <v>171</v>
      </c>
      <c r="G99" t="s">
        <v>178</v>
      </c>
      <c r="H99" t="s">
        <v>121</v>
      </c>
      <c r="I99">
        <v>0.12</v>
      </c>
      <c r="J99" t="s">
        <v>56</v>
      </c>
      <c r="K99" t="s">
        <v>55</v>
      </c>
      <c r="L99">
        <v>0.02</v>
      </c>
      <c r="M99" t="s">
        <v>134</v>
      </c>
      <c r="N99">
        <v>137</v>
      </c>
      <c r="O99" s="4"/>
      <c r="P99" s="4">
        <v>30</v>
      </c>
      <c r="Q99" s="3">
        <f t="shared" ref="Q99:Q111" si="38">IF(J99="U",I99*0.5,I99)</f>
        <v>0.12</v>
      </c>
      <c r="R99" s="3"/>
      <c r="S99" s="3">
        <f t="shared" ref="S99" si="39">Q99/P99</f>
        <v>4.0000000000000001E-3</v>
      </c>
    </row>
    <row r="100" spans="1:19" x14ac:dyDescent="0.35">
      <c r="A100">
        <v>33875</v>
      </c>
      <c r="B100">
        <v>7</v>
      </c>
      <c r="C100" t="s">
        <v>185</v>
      </c>
      <c r="D100" t="s">
        <v>155</v>
      </c>
      <c r="E100" s="1">
        <v>44876.402777777781</v>
      </c>
      <c r="F100" s="1" t="s">
        <v>171</v>
      </c>
      <c r="G100" t="s">
        <v>178</v>
      </c>
      <c r="H100" t="s">
        <v>98</v>
      </c>
      <c r="I100">
        <v>0.28999999999999998</v>
      </c>
      <c r="J100" t="s">
        <v>140</v>
      </c>
      <c r="K100" t="s">
        <v>55</v>
      </c>
      <c r="L100">
        <v>0.2</v>
      </c>
      <c r="M100">
        <v>2.65</v>
      </c>
      <c r="N100">
        <v>137</v>
      </c>
      <c r="O100" s="4">
        <v>150</v>
      </c>
      <c r="P100" s="4"/>
      <c r="Q100" s="3">
        <f t="shared" si="38"/>
        <v>0.28999999999999998</v>
      </c>
      <c r="R100" s="3">
        <f t="shared" ref="R100" si="40">Q100/O100</f>
        <v>1.9333333333333331E-3</v>
      </c>
      <c r="S100" s="3"/>
    </row>
    <row r="101" spans="1:19" x14ac:dyDescent="0.35">
      <c r="A101">
        <v>33877</v>
      </c>
      <c r="B101">
        <v>7</v>
      </c>
      <c r="C101" t="s">
        <v>185</v>
      </c>
      <c r="D101" t="s">
        <v>155</v>
      </c>
      <c r="E101" s="1">
        <v>44876.402777777781</v>
      </c>
      <c r="F101" s="1" t="s">
        <v>171</v>
      </c>
      <c r="G101" t="s">
        <v>178</v>
      </c>
      <c r="H101" t="s">
        <v>115</v>
      </c>
      <c r="I101">
        <v>37</v>
      </c>
      <c r="J101" t="s">
        <v>56</v>
      </c>
      <c r="K101" t="s">
        <v>55</v>
      </c>
      <c r="L101">
        <v>4</v>
      </c>
      <c r="N101">
        <v>137</v>
      </c>
      <c r="O101" s="4"/>
      <c r="P101" s="4">
        <v>1700</v>
      </c>
      <c r="Q101" s="3">
        <f t="shared" si="38"/>
        <v>37</v>
      </c>
      <c r="R101" s="3"/>
      <c r="S101" s="3">
        <f t="shared" ref="S101:S102" si="41">Q101/P101</f>
        <v>2.1764705882352939E-2</v>
      </c>
    </row>
    <row r="102" spans="1:19" x14ac:dyDescent="0.35">
      <c r="A102">
        <v>33879</v>
      </c>
      <c r="B102">
        <v>7</v>
      </c>
      <c r="C102" t="s">
        <v>185</v>
      </c>
      <c r="D102" t="s">
        <v>155</v>
      </c>
      <c r="E102" s="1">
        <v>44876.402777777781</v>
      </c>
      <c r="F102" s="1" t="s">
        <v>171</v>
      </c>
      <c r="G102" t="s">
        <v>178</v>
      </c>
      <c r="H102" t="s">
        <v>113</v>
      </c>
      <c r="I102">
        <v>0.1</v>
      </c>
      <c r="J102" t="s">
        <v>60</v>
      </c>
      <c r="K102" t="s">
        <v>55</v>
      </c>
      <c r="L102">
        <v>0.1</v>
      </c>
      <c r="N102">
        <v>137</v>
      </c>
      <c r="O102" s="4"/>
      <c r="P102" s="4">
        <v>5.3</v>
      </c>
      <c r="Q102" s="3">
        <f t="shared" si="38"/>
        <v>0.05</v>
      </c>
      <c r="R102" s="3"/>
      <c r="S102" s="3">
        <f t="shared" si="41"/>
        <v>9.4339622641509448E-3</v>
      </c>
    </row>
    <row r="103" spans="1:19" x14ac:dyDescent="0.35">
      <c r="A103">
        <v>33881</v>
      </c>
      <c r="B103">
        <v>7</v>
      </c>
      <c r="C103" t="s">
        <v>185</v>
      </c>
      <c r="D103" t="s">
        <v>155</v>
      </c>
      <c r="E103" s="1">
        <v>44876.402777777781</v>
      </c>
      <c r="F103" s="1" t="s">
        <v>171</v>
      </c>
      <c r="G103" t="s">
        <v>178</v>
      </c>
      <c r="H103" t="s">
        <v>112</v>
      </c>
      <c r="I103">
        <v>0.1</v>
      </c>
      <c r="J103" t="s">
        <v>60</v>
      </c>
      <c r="K103" t="s">
        <v>55</v>
      </c>
      <c r="L103">
        <v>0.1</v>
      </c>
      <c r="N103">
        <v>137</v>
      </c>
      <c r="O103" s="5">
        <f>(EXP(0.7977*(LN(N103))-3.909))*(1.101672-(LN(N103)*0.041838))</f>
        <v>0.90997694730120771</v>
      </c>
      <c r="P103" s="4"/>
      <c r="Q103" s="3">
        <f t="shared" si="38"/>
        <v>0.05</v>
      </c>
      <c r="R103" s="3">
        <f t="shared" ref="R103:R108" si="42">Q103/O103</f>
        <v>5.494644688339529E-2</v>
      </c>
      <c r="S103" s="3"/>
    </row>
    <row r="104" spans="1:19" x14ac:dyDescent="0.35">
      <c r="A104">
        <v>33883</v>
      </c>
      <c r="B104">
        <v>7</v>
      </c>
      <c r="C104" t="s">
        <v>185</v>
      </c>
      <c r="D104" t="s">
        <v>155</v>
      </c>
      <c r="E104" s="1">
        <v>44876.402777777781</v>
      </c>
      <c r="F104" s="1" t="s">
        <v>171</v>
      </c>
      <c r="G104" t="s">
        <v>178</v>
      </c>
      <c r="H104" t="s">
        <v>110</v>
      </c>
      <c r="I104">
        <v>0.31</v>
      </c>
      <c r="J104" t="s">
        <v>140</v>
      </c>
      <c r="K104" t="s">
        <v>55</v>
      </c>
      <c r="L104">
        <v>0.3</v>
      </c>
      <c r="N104">
        <v>137</v>
      </c>
      <c r="O104" s="5">
        <f>(EXP(0.819*(LN(N104))+0.6848))*(0.86)</f>
        <v>95.912995966245731</v>
      </c>
      <c r="P104" s="4"/>
      <c r="Q104" s="3">
        <f t="shared" si="38"/>
        <v>0.31</v>
      </c>
      <c r="R104" s="3">
        <f t="shared" si="42"/>
        <v>3.232095889373501E-3</v>
      </c>
      <c r="S104" s="3"/>
    </row>
    <row r="105" spans="1:19" x14ac:dyDescent="0.35">
      <c r="A105">
        <v>33885</v>
      </c>
      <c r="B105">
        <v>7</v>
      </c>
      <c r="C105" t="s">
        <v>185</v>
      </c>
      <c r="D105" t="s">
        <v>155</v>
      </c>
      <c r="E105" s="1">
        <v>44876.402777777781</v>
      </c>
      <c r="F105" s="1" t="s">
        <v>171</v>
      </c>
      <c r="G105" t="s">
        <v>178</v>
      </c>
      <c r="H105" t="s">
        <v>108</v>
      </c>
      <c r="I105">
        <v>1.64</v>
      </c>
      <c r="J105" t="s">
        <v>56</v>
      </c>
      <c r="K105" t="s">
        <v>55</v>
      </c>
      <c r="L105">
        <v>0.06</v>
      </c>
      <c r="N105">
        <v>137</v>
      </c>
      <c r="O105" s="5">
        <f>(EXP(0.8545*(LN(N105))-1.702))*(0.96)</f>
        <v>11.72005769126784</v>
      </c>
      <c r="P105" s="4"/>
      <c r="Q105" s="3">
        <f t="shared" si="38"/>
        <v>1.64</v>
      </c>
      <c r="R105" s="3">
        <f t="shared" si="42"/>
        <v>0.1399310518088917</v>
      </c>
      <c r="S105" s="3"/>
    </row>
    <row r="106" spans="1:19" x14ac:dyDescent="0.35">
      <c r="A106">
        <v>33889</v>
      </c>
      <c r="B106">
        <v>7</v>
      </c>
      <c r="C106" t="s">
        <v>185</v>
      </c>
      <c r="D106" t="s">
        <v>155</v>
      </c>
      <c r="E106" s="1">
        <v>44876.402777777781</v>
      </c>
      <c r="F106" s="1" t="s">
        <v>171</v>
      </c>
      <c r="G106" t="s">
        <v>178</v>
      </c>
      <c r="H106" t="s">
        <v>106</v>
      </c>
      <c r="I106">
        <v>0.06</v>
      </c>
      <c r="J106" t="s">
        <v>140</v>
      </c>
      <c r="K106" t="s">
        <v>55</v>
      </c>
      <c r="L106">
        <v>0.04</v>
      </c>
      <c r="N106">
        <v>137</v>
      </c>
      <c r="O106" s="5">
        <f>(EXP(1.273*(LN(N106))-3.259))*(1.46203-(LN(N106)*0.145712))</f>
        <v>15.028355594676468</v>
      </c>
      <c r="P106" s="4"/>
      <c r="Q106" s="3">
        <f t="shared" si="38"/>
        <v>0.06</v>
      </c>
      <c r="R106" s="3">
        <f t="shared" si="42"/>
        <v>3.9924527751561819E-3</v>
      </c>
      <c r="S106" s="3"/>
    </row>
    <row r="107" spans="1:19" x14ac:dyDescent="0.35">
      <c r="A107">
        <v>33895</v>
      </c>
      <c r="B107">
        <v>7</v>
      </c>
      <c r="C107" t="s">
        <v>185</v>
      </c>
      <c r="D107" t="s">
        <v>155</v>
      </c>
      <c r="E107" s="1">
        <v>44876.402777777781</v>
      </c>
      <c r="F107" s="1" t="s">
        <v>171</v>
      </c>
      <c r="G107" t="s">
        <v>178</v>
      </c>
      <c r="H107" t="s">
        <v>103</v>
      </c>
      <c r="I107">
        <v>0.57999999999999996</v>
      </c>
      <c r="J107" t="s">
        <v>140</v>
      </c>
      <c r="K107" t="s">
        <v>55</v>
      </c>
      <c r="L107">
        <v>0.1</v>
      </c>
      <c r="N107">
        <v>137</v>
      </c>
      <c r="O107" s="5">
        <f>(EXP(0.846*(LN(N107))-0.884))*(0.997)</f>
        <v>26.451142556919063</v>
      </c>
      <c r="P107" s="4"/>
      <c r="Q107" s="3">
        <f t="shared" si="38"/>
        <v>0.57999999999999996</v>
      </c>
      <c r="R107" s="3">
        <f t="shared" si="42"/>
        <v>2.1927219164613522E-2</v>
      </c>
      <c r="S107" s="3"/>
    </row>
    <row r="108" spans="1:19" x14ac:dyDescent="0.35">
      <c r="A108">
        <v>33905</v>
      </c>
      <c r="B108">
        <v>7</v>
      </c>
      <c r="C108" t="s">
        <v>185</v>
      </c>
      <c r="D108" t="s">
        <v>155</v>
      </c>
      <c r="E108" s="1">
        <v>44876.402777777781</v>
      </c>
      <c r="F108" s="1" t="s">
        <v>171</v>
      </c>
      <c r="G108" t="s">
        <v>178</v>
      </c>
      <c r="H108" t="s">
        <v>119</v>
      </c>
      <c r="I108">
        <v>0.22</v>
      </c>
      <c r="J108" t="s">
        <v>140</v>
      </c>
      <c r="K108" t="s">
        <v>55</v>
      </c>
      <c r="L108">
        <v>0.1</v>
      </c>
      <c r="N108">
        <v>137</v>
      </c>
      <c r="O108" s="5">
        <v>5</v>
      </c>
      <c r="P108" s="4"/>
      <c r="Q108" s="3">
        <f t="shared" si="38"/>
        <v>0.22</v>
      </c>
      <c r="R108" s="3">
        <f t="shared" si="42"/>
        <v>4.3999999999999997E-2</v>
      </c>
      <c r="S108" s="3"/>
    </row>
    <row r="109" spans="1:19" x14ac:dyDescent="0.35">
      <c r="A109">
        <v>33897</v>
      </c>
      <c r="B109">
        <v>7</v>
      </c>
      <c r="C109" t="s">
        <v>185</v>
      </c>
      <c r="D109" t="s">
        <v>155</v>
      </c>
      <c r="E109" s="1">
        <v>44876.402777777781</v>
      </c>
      <c r="F109" s="1" t="s">
        <v>171</v>
      </c>
      <c r="G109" t="s">
        <v>178</v>
      </c>
      <c r="H109" t="s">
        <v>101</v>
      </c>
      <c r="I109">
        <v>0.02</v>
      </c>
      <c r="J109" t="s">
        <v>60</v>
      </c>
      <c r="K109" t="s">
        <v>55</v>
      </c>
      <c r="L109">
        <v>0.02</v>
      </c>
      <c r="N109">
        <v>137</v>
      </c>
      <c r="O109" s="4"/>
      <c r="P109" s="4">
        <v>0.12</v>
      </c>
      <c r="Q109" s="3">
        <f t="shared" si="38"/>
        <v>0.01</v>
      </c>
      <c r="R109" s="3"/>
      <c r="S109" s="3">
        <f t="shared" ref="S109:S110" si="43">Q109/P109</f>
        <v>8.3333333333333343E-2</v>
      </c>
    </row>
    <row r="110" spans="1:19" x14ac:dyDescent="0.35">
      <c r="A110">
        <v>33893</v>
      </c>
      <c r="B110">
        <v>7</v>
      </c>
      <c r="C110" t="s">
        <v>185</v>
      </c>
      <c r="D110" t="s">
        <v>155</v>
      </c>
      <c r="E110" s="1">
        <v>44876.402777777781</v>
      </c>
      <c r="F110" s="1" t="s">
        <v>171</v>
      </c>
      <c r="G110" t="s">
        <v>178</v>
      </c>
      <c r="H110" t="s">
        <v>104</v>
      </c>
      <c r="I110">
        <v>0.01</v>
      </c>
      <c r="J110" t="s">
        <v>60</v>
      </c>
      <c r="K110" t="s">
        <v>55</v>
      </c>
      <c r="L110">
        <v>0.01</v>
      </c>
      <c r="N110">
        <v>137</v>
      </c>
      <c r="O110" s="4"/>
      <c r="P110" s="4">
        <v>40</v>
      </c>
      <c r="Q110" s="3">
        <f t="shared" si="38"/>
        <v>5.0000000000000001E-3</v>
      </c>
      <c r="R110" s="3"/>
      <c r="S110" s="3">
        <f t="shared" si="43"/>
        <v>1.25E-4</v>
      </c>
    </row>
    <row r="111" spans="1:19" x14ac:dyDescent="0.35">
      <c r="A111">
        <v>33899</v>
      </c>
      <c r="B111">
        <v>7</v>
      </c>
      <c r="C111" t="s">
        <v>185</v>
      </c>
      <c r="D111" t="s">
        <v>155</v>
      </c>
      <c r="E111" s="1">
        <v>44876.402777777781</v>
      </c>
      <c r="F111" s="1" t="s">
        <v>171</v>
      </c>
      <c r="G111" t="s">
        <v>178</v>
      </c>
      <c r="H111" t="s">
        <v>100</v>
      </c>
      <c r="I111">
        <v>1.63</v>
      </c>
      <c r="J111" t="s">
        <v>56</v>
      </c>
      <c r="K111" t="s">
        <v>55</v>
      </c>
      <c r="L111">
        <v>0.3</v>
      </c>
      <c r="N111">
        <v>137</v>
      </c>
      <c r="O111" s="5">
        <f>(EXP(0.8473*(LN(N111))+0.884))*(0.986)</f>
        <v>154.25404931450436</v>
      </c>
      <c r="P111" s="4"/>
      <c r="Q111" s="3">
        <f t="shared" si="38"/>
        <v>1.63</v>
      </c>
      <c r="R111" s="3">
        <f t="shared" ref="R111" si="44">Q111/O111</f>
        <v>1.0566983539450802E-2</v>
      </c>
      <c r="S111" s="3"/>
    </row>
    <row r="112" spans="1:19" x14ac:dyDescent="0.35">
      <c r="E112" s="1"/>
      <c r="F112" s="1"/>
      <c r="O112" s="3"/>
      <c r="P112" s="3"/>
      <c r="Q112" s="3" t="s">
        <v>193</v>
      </c>
      <c r="R112" s="3">
        <f>SUM(R98:R111)</f>
        <v>0.2805295833942143</v>
      </c>
      <c r="S112" s="3">
        <f>SUM(S98:S111)</f>
        <v>0.12221154693438269</v>
      </c>
    </row>
    <row r="113" spans="1:19" x14ac:dyDescent="0.35">
      <c r="E113" s="1"/>
      <c r="F113" s="1"/>
    </row>
    <row r="114" spans="1:19" x14ac:dyDescent="0.35">
      <c r="A114">
        <v>27444</v>
      </c>
      <c r="B114">
        <v>99</v>
      </c>
      <c r="D114" t="s">
        <v>153</v>
      </c>
      <c r="E114" s="1">
        <v>42123.434027777781</v>
      </c>
      <c r="F114" s="1" t="s">
        <v>172</v>
      </c>
      <c r="G114" t="s">
        <v>173</v>
      </c>
      <c r="H114" t="s">
        <v>120</v>
      </c>
      <c r="I114">
        <v>7.64</v>
      </c>
      <c r="J114" t="s">
        <v>56</v>
      </c>
      <c r="K114" t="s">
        <v>55</v>
      </c>
      <c r="L114">
        <v>0.3</v>
      </c>
      <c r="M114">
        <v>6.24</v>
      </c>
      <c r="N114">
        <v>67</v>
      </c>
      <c r="O114" s="4"/>
      <c r="P114" s="4">
        <v>250</v>
      </c>
      <c r="Q114" s="3">
        <f>IF(J114="U",I114*0.5,I114)</f>
        <v>7.64</v>
      </c>
      <c r="R114" s="3"/>
      <c r="S114" s="3">
        <f>Q114/P114</f>
        <v>3.056E-2</v>
      </c>
    </row>
    <row r="115" spans="1:19" x14ac:dyDescent="0.35">
      <c r="A115">
        <v>27445</v>
      </c>
      <c r="B115">
        <v>99</v>
      </c>
      <c r="D115" t="s">
        <v>153</v>
      </c>
      <c r="E115" s="1">
        <v>42123.434027777781</v>
      </c>
      <c r="F115" s="1" t="s">
        <v>172</v>
      </c>
      <c r="G115" t="s">
        <v>173</v>
      </c>
      <c r="H115" t="s">
        <v>121</v>
      </c>
      <c r="I115">
        <v>0.05</v>
      </c>
      <c r="J115" t="s">
        <v>140</v>
      </c>
      <c r="K115" t="s">
        <v>55</v>
      </c>
      <c r="L115">
        <v>0.01</v>
      </c>
      <c r="M115" t="s">
        <v>134</v>
      </c>
      <c r="N115">
        <v>67</v>
      </c>
      <c r="O115" s="4"/>
      <c r="P115" s="4">
        <v>30</v>
      </c>
      <c r="Q115" s="3">
        <f t="shared" ref="Q115:Q127" si="45">IF(J115="U",I115*0.5,I115)</f>
        <v>0.05</v>
      </c>
      <c r="R115" s="3"/>
      <c r="S115" s="3">
        <f t="shared" ref="S115" si="46">Q115/P115</f>
        <v>1.6666666666666668E-3</v>
      </c>
    </row>
    <row r="116" spans="1:19" x14ac:dyDescent="0.35">
      <c r="A116">
        <v>27446</v>
      </c>
      <c r="B116">
        <v>99</v>
      </c>
      <c r="D116" t="s">
        <v>153</v>
      </c>
      <c r="E116" s="1">
        <v>42123.434027777781</v>
      </c>
      <c r="F116" s="1" t="s">
        <v>172</v>
      </c>
      <c r="G116" t="s">
        <v>173</v>
      </c>
      <c r="H116" t="s">
        <v>98</v>
      </c>
      <c r="I116">
        <v>0.21</v>
      </c>
      <c r="J116" t="s">
        <v>140</v>
      </c>
      <c r="K116" t="s">
        <v>55</v>
      </c>
      <c r="L116">
        <v>0.1</v>
      </c>
      <c r="M116">
        <v>2</v>
      </c>
      <c r="N116">
        <v>67</v>
      </c>
      <c r="O116" s="4">
        <v>150</v>
      </c>
      <c r="P116" s="4"/>
      <c r="Q116" s="3">
        <f t="shared" si="45"/>
        <v>0.21</v>
      </c>
      <c r="R116" s="3">
        <f t="shared" ref="R116" si="47">Q116/O116</f>
        <v>1.4E-3</v>
      </c>
      <c r="S116" s="3"/>
    </row>
    <row r="117" spans="1:19" x14ac:dyDescent="0.35">
      <c r="A117">
        <v>27484</v>
      </c>
      <c r="B117">
        <v>99</v>
      </c>
      <c r="D117" t="s">
        <v>153</v>
      </c>
      <c r="E117" s="1">
        <v>42123.434027777781</v>
      </c>
      <c r="F117" s="1" t="s">
        <v>172</v>
      </c>
      <c r="G117" t="s">
        <v>173</v>
      </c>
      <c r="H117" t="s">
        <v>115</v>
      </c>
      <c r="I117">
        <v>49.6</v>
      </c>
      <c r="J117" t="s">
        <v>56</v>
      </c>
      <c r="K117" t="s">
        <v>55</v>
      </c>
      <c r="L117">
        <v>3</v>
      </c>
      <c r="N117">
        <v>67</v>
      </c>
      <c r="O117" s="4"/>
      <c r="P117" s="4">
        <v>1700</v>
      </c>
      <c r="Q117" s="3">
        <f t="shared" si="45"/>
        <v>49.6</v>
      </c>
      <c r="R117" s="3"/>
      <c r="S117" s="3">
        <f t="shared" ref="S117:S118" si="48">Q117/P117</f>
        <v>2.9176470588235293E-2</v>
      </c>
    </row>
    <row r="118" spans="1:19" x14ac:dyDescent="0.35">
      <c r="A118">
        <v>27447</v>
      </c>
      <c r="B118">
        <v>99</v>
      </c>
      <c r="D118" t="s">
        <v>153</v>
      </c>
      <c r="E118" s="1">
        <v>42123.434027777781</v>
      </c>
      <c r="F118" s="1" t="s">
        <v>172</v>
      </c>
      <c r="G118" t="s">
        <v>173</v>
      </c>
      <c r="H118" t="s">
        <v>113</v>
      </c>
      <c r="I118">
        <v>0.1</v>
      </c>
      <c r="J118" t="s">
        <v>60</v>
      </c>
      <c r="K118" t="s">
        <v>55</v>
      </c>
      <c r="L118">
        <v>0.1</v>
      </c>
      <c r="N118">
        <v>67</v>
      </c>
      <c r="O118" s="4"/>
      <c r="P118" s="4">
        <v>5.3</v>
      </c>
      <c r="Q118" s="3">
        <f t="shared" si="45"/>
        <v>0.05</v>
      </c>
      <c r="R118" s="3"/>
      <c r="S118" s="3">
        <f t="shared" si="48"/>
        <v>9.4339622641509448E-3</v>
      </c>
    </row>
    <row r="119" spans="1:19" x14ac:dyDescent="0.35">
      <c r="A119">
        <v>27448</v>
      </c>
      <c r="B119">
        <v>99</v>
      </c>
      <c r="D119" t="s">
        <v>153</v>
      </c>
      <c r="E119" s="1">
        <v>42123.434027777781</v>
      </c>
      <c r="F119" s="1" t="s">
        <v>172</v>
      </c>
      <c r="G119" t="s">
        <v>173</v>
      </c>
      <c r="H119" t="s">
        <v>112</v>
      </c>
      <c r="I119">
        <v>0.1</v>
      </c>
      <c r="J119" t="s">
        <v>60</v>
      </c>
      <c r="K119" t="s">
        <v>55</v>
      </c>
      <c r="L119">
        <v>0.1</v>
      </c>
      <c r="N119">
        <v>67</v>
      </c>
      <c r="O119" s="5">
        <f>(EXP(0.7977*(LN(N119))-3.909))*(1.101672-(LN(N119)*0.041838))</f>
        <v>0.53149515355494548</v>
      </c>
      <c r="P119" s="4"/>
      <c r="Q119" s="3">
        <f t="shared" si="45"/>
        <v>0.05</v>
      </c>
      <c r="R119" s="3">
        <f t="shared" ref="R119:R124" si="49">Q119/O119</f>
        <v>9.4074235043482946E-2</v>
      </c>
      <c r="S119" s="3"/>
    </row>
    <row r="120" spans="1:19" x14ac:dyDescent="0.35">
      <c r="A120">
        <v>27449</v>
      </c>
      <c r="B120">
        <v>99</v>
      </c>
      <c r="D120" t="s">
        <v>153</v>
      </c>
      <c r="E120" s="1">
        <v>42123.434027777781</v>
      </c>
      <c r="F120" s="1" t="s">
        <v>172</v>
      </c>
      <c r="G120" t="s">
        <v>173</v>
      </c>
      <c r="H120" t="s">
        <v>110</v>
      </c>
      <c r="I120">
        <v>0.3</v>
      </c>
      <c r="J120" t="s">
        <v>60</v>
      </c>
      <c r="K120" t="s">
        <v>55</v>
      </c>
      <c r="L120">
        <v>0.3</v>
      </c>
      <c r="N120">
        <v>67</v>
      </c>
      <c r="O120" s="5">
        <f>(EXP(0.819*(LN(N120))+0.6848))*(0.86)</f>
        <v>53.389834653269169</v>
      </c>
      <c r="P120" s="4"/>
      <c r="Q120" s="3">
        <f t="shared" si="45"/>
        <v>0.15</v>
      </c>
      <c r="R120" s="3">
        <f t="shared" si="49"/>
        <v>2.8095235914130179E-3</v>
      </c>
      <c r="S120" s="3"/>
    </row>
    <row r="121" spans="1:19" x14ac:dyDescent="0.35">
      <c r="A121">
        <v>27450</v>
      </c>
      <c r="B121">
        <v>99</v>
      </c>
      <c r="D121" t="s">
        <v>153</v>
      </c>
      <c r="E121" s="1">
        <v>42123.434027777781</v>
      </c>
      <c r="F121" s="1" t="s">
        <v>172</v>
      </c>
      <c r="G121" t="s">
        <v>173</v>
      </c>
      <c r="H121" t="s">
        <v>108</v>
      </c>
      <c r="I121">
        <v>0.55000000000000004</v>
      </c>
      <c r="J121" t="s">
        <v>140</v>
      </c>
      <c r="K121" t="s">
        <v>55</v>
      </c>
      <c r="L121">
        <v>0.09</v>
      </c>
      <c r="N121">
        <v>67</v>
      </c>
      <c r="O121" s="5">
        <f>(EXP(0.8545*(LN(N121))-1.702))*(0.96)</f>
        <v>6.3603782493341905</v>
      </c>
      <c r="P121" s="4"/>
      <c r="Q121" s="3">
        <f t="shared" si="45"/>
        <v>0.55000000000000004</v>
      </c>
      <c r="R121" s="3">
        <f t="shared" si="49"/>
        <v>8.647284460756316E-2</v>
      </c>
      <c r="S121" s="3"/>
    </row>
    <row r="122" spans="1:19" x14ac:dyDescent="0.35">
      <c r="A122">
        <v>27451</v>
      </c>
      <c r="B122">
        <v>99</v>
      </c>
      <c r="D122" t="s">
        <v>153</v>
      </c>
      <c r="E122" s="1">
        <v>42123.434027777781</v>
      </c>
      <c r="F122" s="1" t="s">
        <v>172</v>
      </c>
      <c r="G122" t="s">
        <v>173</v>
      </c>
      <c r="H122" t="s">
        <v>106</v>
      </c>
      <c r="I122">
        <v>0.1</v>
      </c>
      <c r="J122" t="s">
        <v>60</v>
      </c>
      <c r="K122" t="s">
        <v>55</v>
      </c>
      <c r="L122">
        <v>0.1</v>
      </c>
      <c r="N122">
        <v>67</v>
      </c>
      <c r="O122" s="5">
        <f>(EXP(1.273*(LN(N122))-3.259))*(1.46203-(LN(N122)*0.145712))</f>
        <v>6.8915542455401102</v>
      </c>
      <c r="P122" s="4"/>
      <c r="Q122" s="3">
        <f t="shared" si="45"/>
        <v>0.05</v>
      </c>
      <c r="R122" s="3">
        <f t="shared" si="49"/>
        <v>7.2552574090754126E-3</v>
      </c>
      <c r="S122" s="3"/>
    </row>
    <row r="123" spans="1:19" x14ac:dyDescent="0.35">
      <c r="A123">
        <v>27453</v>
      </c>
      <c r="B123">
        <v>99</v>
      </c>
      <c r="D123" t="s">
        <v>153</v>
      </c>
      <c r="E123" s="1">
        <v>42123.434027777781</v>
      </c>
      <c r="F123" s="1" t="s">
        <v>172</v>
      </c>
      <c r="G123" t="s">
        <v>173</v>
      </c>
      <c r="H123" t="s">
        <v>103</v>
      </c>
      <c r="I123">
        <v>0.53</v>
      </c>
      <c r="J123" t="s">
        <v>140</v>
      </c>
      <c r="K123" t="s">
        <v>55</v>
      </c>
      <c r="L123">
        <v>0.08</v>
      </c>
      <c r="N123">
        <v>67</v>
      </c>
      <c r="O123" s="5">
        <f>(EXP(0.846*(LN(N123))-0.884))*(0.997)</f>
        <v>14.442358439802904</v>
      </c>
      <c r="P123" s="4"/>
      <c r="Q123" s="3">
        <f t="shared" si="45"/>
        <v>0.53</v>
      </c>
      <c r="R123" s="3">
        <f t="shared" si="49"/>
        <v>3.6697607403187602E-2</v>
      </c>
      <c r="S123" s="3"/>
    </row>
    <row r="124" spans="1:19" x14ac:dyDescent="0.35">
      <c r="A124">
        <v>27479</v>
      </c>
      <c r="B124">
        <v>99</v>
      </c>
      <c r="D124" t="s">
        <v>153</v>
      </c>
      <c r="E124" s="1">
        <v>42123.434027777781</v>
      </c>
      <c r="F124" s="1" t="s">
        <v>172</v>
      </c>
      <c r="G124" t="s">
        <v>173</v>
      </c>
      <c r="H124" t="s">
        <v>119</v>
      </c>
      <c r="I124">
        <v>0.4</v>
      </c>
      <c r="J124" t="s">
        <v>60</v>
      </c>
      <c r="K124" t="s">
        <v>55</v>
      </c>
      <c r="L124">
        <v>0.4</v>
      </c>
      <c r="N124">
        <v>67</v>
      </c>
      <c r="O124" s="5">
        <v>5</v>
      </c>
      <c r="P124" s="4"/>
      <c r="Q124" s="3">
        <f t="shared" si="45"/>
        <v>0.2</v>
      </c>
      <c r="R124" s="3">
        <f t="shared" si="49"/>
        <v>0.04</v>
      </c>
      <c r="S124" s="3"/>
    </row>
    <row r="125" spans="1:19" x14ac:dyDescent="0.35">
      <c r="A125">
        <v>27480</v>
      </c>
      <c r="B125">
        <v>99</v>
      </c>
      <c r="D125" t="s">
        <v>153</v>
      </c>
      <c r="E125" s="1">
        <v>42123.434027777781</v>
      </c>
      <c r="F125" s="1" t="s">
        <v>172</v>
      </c>
      <c r="G125" t="s">
        <v>173</v>
      </c>
      <c r="H125" t="s">
        <v>101</v>
      </c>
      <c r="I125">
        <v>0.01</v>
      </c>
      <c r="J125" t="s">
        <v>60</v>
      </c>
      <c r="K125" t="s">
        <v>55</v>
      </c>
      <c r="L125">
        <v>0.01</v>
      </c>
      <c r="N125">
        <v>67</v>
      </c>
      <c r="O125" s="4"/>
      <c r="P125" s="4">
        <v>0.12</v>
      </c>
      <c r="Q125" s="3">
        <f t="shared" si="45"/>
        <v>5.0000000000000001E-3</v>
      </c>
      <c r="R125" s="3"/>
      <c r="S125" s="3">
        <f t="shared" ref="S125:S126" si="50">Q125/P125</f>
        <v>4.1666666666666671E-2</v>
      </c>
    </row>
    <row r="126" spans="1:19" x14ac:dyDescent="0.35">
      <c r="A126">
        <v>27481</v>
      </c>
      <c r="B126">
        <v>99</v>
      </c>
      <c r="D126" t="s">
        <v>153</v>
      </c>
      <c r="E126" s="1">
        <v>42123.434027777781</v>
      </c>
      <c r="F126" s="1" t="s">
        <v>172</v>
      </c>
      <c r="G126" t="s">
        <v>173</v>
      </c>
      <c r="H126" t="s">
        <v>104</v>
      </c>
      <c r="I126">
        <v>0.01</v>
      </c>
      <c r="J126" t="s">
        <v>140</v>
      </c>
      <c r="K126" t="s">
        <v>55</v>
      </c>
      <c r="L126">
        <v>0.01</v>
      </c>
      <c r="N126">
        <v>67</v>
      </c>
      <c r="O126" s="4"/>
      <c r="P126" s="4">
        <v>40</v>
      </c>
      <c r="Q126" s="3">
        <f t="shared" si="45"/>
        <v>0.01</v>
      </c>
      <c r="R126" s="3"/>
      <c r="S126" s="3">
        <f t="shared" si="50"/>
        <v>2.5000000000000001E-4</v>
      </c>
    </row>
    <row r="127" spans="1:19" x14ac:dyDescent="0.35">
      <c r="A127">
        <v>27482</v>
      </c>
      <c r="B127">
        <v>99</v>
      </c>
      <c r="D127" t="s">
        <v>153</v>
      </c>
      <c r="E127" s="1">
        <v>42123.434027777781</v>
      </c>
      <c r="F127" s="1" t="s">
        <v>172</v>
      </c>
      <c r="G127" t="s">
        <v>173</v>
      </c>
      <c r="H127" t="s">
        <v>100</v>
      </c>
      <c r="I127">
        <v>0.62</v>
      </c>
      <c r="J127" t="s">
        <v>140</v>
      </c>
      <c r="K127" t="s">
        <v>55</v>
      </c>
      <c r="L127">
        <v>0.4</v>
      </c>
      <c r="N127">
        <v>67</v>
      </c>
      <c r="O127" s="5">
        <f>(EXP(0.8473*(LN(N127))+0.884))*(0.986)</f>
        <v>84.144632359974494</v>
      </c>
      <c r="P127" s="4"/>
      <c r="Q127" s="3">
        <f t="shared" si="45"/>
        <v>0.62</v>
      </c>
      <c r="R127" s="3">
        <f t="shared" ref="R127" si="51">Q127/O127</f>
        <v>7.3682655994931718E-3</v>
      </c>
      <c r="S127" s="3"/>
    </row>
    <row r="128" spans="1:19" x14ac:dyDescent="0.35">
      <c r="E128" s="1"/>
      <c r="F128" s="1"/>
      <c r="O128" s="3"/>
      <c r="P128" s="3"/>
      <c r="Q128" s="3" t="s">
        <v>193</v>
      </c>
      <c r="R128" s="3">
        <f>SUM(R114:R127)</f>
        <v>0.27607773365421528</v>
      </c>
      <c r="S128" s="3">
        <f>SUM(S114:S127)</f>
        <v>0.11275376618571957</v>
      </c>
    </row>
    <row r="129" spans="1:19" x14ac:dyDescent="0.35">
      <c r="E129" s="1"/>
      <c r="F129" s="1"/>
    </row>
    <row r="130" spans="1:19" x14ac:dyDescent="0.35">
      <c r="A130">
        <v>26903</v>
      </c>
      <c r="B130">
        <v>99</v>
      </c>
      <c r="D130" t="s">
        <v>151</v>
      </c>
      <c r="E130" s="1">
        <v>41037.40625</v>
      </c>
      <c r="F130" s="1" t="s">
        <v>171</v>
      </c>
      <c r="G130" t="s">
        <v>175</v>
      </c>
      <c r="H130" t="s">
        <v>120</v>
      </c>
      <c r="I130">
        <v>1.1599999999999999</v>
      </c>
      <c r="J130" t="s">
        <v>56</v>
      </c>
      <c r="K130" t="s">
        <v>55</v>
      </c>
      <c r="L130">
        <v>0.1</v>
      </c>
      <c r="M130">
        <v>7</v>
      </c>
      <c r="N130">
        <v>159</v>
      </c>
      <c r="O130" s="4"/>
      <c r="P130" s="4">
        <v>500</v>
      </c>
      <c r="Q130" s="3">
        <f>IF(J130="U",I130*0.5,I130)</f>
        <v>1.1599999999999999</v>
      </c>
      <c r="R130" s="3"/>
      <c r="S130" s="3">
        <f>Q130/P130</f>
        <v>2.32E-3</v>
      </c>
    </row>
    <row r="131" spans="1:19" x14ac:dyDescent="0.35">
      <c r="A131">
        <v>26922</v>
      </c>
      <c r="B131">
        <v>99</v>
      </c>
      <c r="D131" t="s">
        <v>151</v>
      </c>
      <c r="E131" s="1">
        <v>41037.40625</v>
      </c>
      <c r="F131" s="1" t="s">
        <v>171</v>
      </c>
      <c r="G131" t="s">
        <v>175</v>
      </c>
      <c r="H131" t="s">
        <v>121</v>
      </c>
      <c r="I131">
        <v>0.03</v>
      </c>
      <c r="J131" t="s">
        <v>140</v>
      </c>
      <c r="K131" t="s">
        <v>55</v>
      </c>
      <c r="L131">
        <v>0.02</v>
      </c>
      <c r="M131" t="s">
        <v>134</v>
      </c>
      <c r="N131">
        <v>159</v>
      </c>
      <c r="O131" s="4"/>
      <c r="P131" s="4">
        <v>30</v>
      </c>
      <c r="Q131" s="3">
        <f t="shared" ref="Q131:Q143" si="52">IF(J131="U",I131*0.5,I131)</f>
        <v>0.03</v>
      </c>
      <c r="R131" s="3"/>
      <c r="S131" s="3">
        <f t="shared" ref="S131" si="53">Q131/P131</f>
        <v>1E-3</v>
      </c>
    </row>
    <row r="132" spans="1:19" x14ac:dyDescent="0.35">
      <c r="A132">
        <v>26923</v>
      </c>
      <c r="B132">
        <v>99</v>
      </c>
      <c r="D132" t="s">
        <v>151</v>
      </c>
      <c r="E132" s="1">
        <v>41037.40625</v>
      </c>
      <c r="F132" s="1" t="s">
        <v>171</v>
      </c>
      <c r="G132" t="s">
        <v>175</v>
      </c>
      <c r="H132" t="s">
        <v>98</v>
      </c>
      <c r="I132">
        <v>0.1</v>
      </c>
      <c r="J132" t="s">
        <v>56</v>
      </c>
      <c r="K132" t="s">
        <v>55</v>
      </c>
      <c r="L132">
        <v>0.06</v>
      </c>
      <c r="M132">
        <v>2</v>
      </c>
      <c r="N132">
        <v>159</v>
      </c>
      <c r="O132" s="4">
        <v>150</v>
      </c>
      <c r="P132" s="4"/>
      <c r="Q132" s="3">
        <f t="shared" si="52"/>
        <v>0.1</v>
      </c>
      <c r="R132" s="3">
        <f t="shared" ref="R132" si="54">Q132/O132</f>
        <v>6.6666666666666675E-4</v>
      </c>
      <c r="S132" s="3"/>
    </row>
    <row r="133" spans="1:19" x14ac:dyDescent="0.35">
      <c r="A133">
        <v>26790</v>
      </c>
      <c r="B133">
        <v>99</v>
      </c>
      <c r="D133" t="s">
        <v>151</v>
      </c>
      <c r="E133" s="1">
        <v>41037.40625</v>
      </c>
      <c r="F133" s="1" t="s">
        <v>171</v>
      </c>
      <c r="G133" t="s">
        <v>175</v>
      </c>
      <c r="H133" t="s">
        <v>115</v>
      </c>
      <c r="I133">
        <v>53.9</v>
      </c>
      <c r="J133" t="s">
        <v>56</v>
      </c>
      <c r="K133" t="s">
        <v>55</v>
      </c>
      <c r="L133">
        <v>2</v>
      </c>
      <c r="N133">
        <v>159</v>
      </c>
      <c r="O133" s="4"/>
      <c r="P133" s="4">
        <v>1700</v>
      </c>
      <c r="Q133" s="3">
        <f t="shared" si="52"/>
        <v>53.9</v>
      </c>
      <c r="R133" s="3"/>
      <c r="S133" s="3">
        <f t="shared" ref="S133:S134" si="55">Q133/P133</f>
        <v>3.1705882352941174E-2</v>
      </c>
    </row>
    <row r="134" spans="1:19" x14ac:dyDescent="0.35">
      <c r="A134">
        <v>26924</v>
      </c>
      <c r="B134">
        <v>99</v>
      </c>
      <c r="D134" t="s">
        <v>151</v>
      </c>
      <c r="E134" s="1">
        <v>41037.40625</v>
      </c>
      <c r="F134" s="1" t="s">
        <v>171</v>
      </c>
      <c r="G134" t="s">
        <v>175</v>
      </c>
      <c r="H134" t="s">
        <v>113</v>
      </c>
      <c r="I134">
        <v>0.04</v>
      </c>
      <c r="J134" t="s">
        <v>60</v>
      </c>
      <c r="K134" t="s">
        <v>55</v>
      </c>
      <c r="L134">
        <v>0.04</v>
      </c>
      <c r="N134">
        <v>159</v>
      </c>
      <c r="O134" s="4"/>
      <c r="P134" s="4">
        <v>5.3</v>
      </c>
      <c r="Q134" s="3">
        <f t="shared" si="52"/>
        <v>0.02</v>
      </c>
      <c r="R134" s="3"/>
      <c r="S134" s="3">
        <f t="shared" si="55"/>
        <v>3.7735849056603774E-3</v>
      </c>
    </row>
    <row r="135" spans="1:19" x14ac:dyDescent="0.35">
      <c r="A135">
        <v>26780</v>
      </c>
      <c r="B135">
        <v>99</v>
      </c>
      <c r="D135" t="s">
        <v>151</v>
      </c>
      <c r="E135" s="1">
        <v>41037.40625</v>
      </c>
      <c r="F135" s="1" t="s">
        <v>171</v>
      </c>
      <c r="G135" t="s">
        <v>175</v>
      </c>
      <c r="H135" t="s">
        <v>112</v>
      </c>
      <c r="I135">
        <v>0.03</v>
      </c>
      <c r="J135" t="s">
        <v>60</v>
      </c>
      <c r="K135" t="s">
        <v>55</v>
      </c>
      <c r="L135">
        <v>0.03</v>
      </c>
      <c r="N135">
        <v>159</v>
      </c>
      <c r="O135" s="5">
        <f>(EXP(0.7977*(LN(N135))-3.909))*(1.101672-(LN(N135)*0.041838))</f>
        <v>1.0176342916514793</v>
      </c>
      <c r="P135" s="4"/>
      <c r="Q135" s="3">
        <f t="shared" si="52"/>
        <v>1.4999999999999999E-2</v>
      </c>
      <c r="R135" s="3">
        <f t="shared" ref="R135:R140" si="56">Q135/O135</f>
        <v>1.4740069318671523E-2</v>
      </c>
      <c r="S135" s="3"/>
    </row>
    <row r="136" spans="1:19" x14ac:dyDescent="0.35">
      <c r="A136">
        <v>26781</v>
      </c>
      <c r="B136">
        <v>99</v>
      </c>
      <c r="D136" t="s">
        <v>151</v>
      </c>
      <c r="E136" s="1">
        <v>41037.40625</v>
      </c>
      <c r="F136" s="1" t="s">
        <v>171</v>
      </c>
      <c r="G136" t="s">
        <v>175</v>
      </c>
      <c r="H136" t="s">
        <v>110</v>
      </c>
      <c r="I136">
        <v>3.42</v>
      </c>
      <c r="J136" t="s">
        <v>56</v>
      </c>
      <c r="K136" t="s">
        <v>55</v>
      </c>
      <c r="L136">
        <v>0.03</v>
      </c>
      <c r="N136">
        <v>159</v>
      </c>
      <c r="O136" s="5">
        <f>(EXP(0.819*(LN(N136))+0.6848))*(0.86)</f>
        <v>108.35465090453539</v>
      </c>
      <c r="P136" s="4"/>
      <c r="Q136" s="3">
        <f t="shared" si="52"/>
        <v>3.42</v>
      </c>
      <c r="R136" s="3">
        <f t="shared" si="56"/>
        <v>3.1563019874552053E-2</v>
      </c>
      <c r="S136" s="3"/>
    </row>
    <row r="137" spans="1:19" x14ac:dyDescent="0.35">
      <c r="A137">
        <v>26782</v>
      </c>
      <c r="B137">
        <v>99</v>
      </c>
      <c r="D137" t="s">
        <v>151</v>
      </c>
      <c r="E137" s="1">
        <v>41037.40625</v>
      </c>
      <c r="F137" s="1" t="s">
        <v>171</v>
      </c>
      <c r="G137" t="s">
        <v>175</v>
      </c>
      <c r="H137" t="s">
        <v>108</v>
      </c>
      <c r="I137">
        <v>0.37</v>
      </c>
      <c r="J137" t="s">
        <v>56</v>
      </c>
      <c r="K137" t="s">
        <v>55</v>
      </c>
      <c r="L137">
        <v>0.02</v>
      </c>
      <c r="N137">
        <v>159</v>
      </c>
      <c r="O137" s="5">
        <f>(EXP(0.8545*(LN(N137))-1.702))*(0.96)</f>
        <v>13.310545905803311</v>
      </c>
      <c r="P137" s="4"/>
      <c r="Q137" s="3">
        <f t="shared" si="52"/>
        <v>0.37</v>
      </c>
      <c r="R137" s="3">
        <f t="shared" si="56"/>
        <v>2.7797507526620861E-2</v>
      </c>
      <c r="S137" s="3"/>
    </row>
    <row r="138" spans="1:19" x14ac:dyDescent="0.35">
      <c r="A138">
        <v>26783</v>
      </c>
      <c r="B138">
        <v>99</v>
      </c>
      <c r="D138" t="s">
        <v>151</v>
      </c>
      <c r="E138" s="1">
        <v>41037.40625</v>
      </c>
      <c r="F138" s="1" t="s">
        <v>171</v>
      </c>
      <c r="G138" t="s">
        <v>175</v>
      </c>
      <c r="H138" t="s">
        <v>106</v>
      </c>
      <c r="I138">
        <v>0.02</v>
      </c>
      <c r="J138" t="s">
        <v>60</v>
      </c>
      <c r="K138" t="s">
        <v>55</v>
      </c>
      <c r="L138">
        <v>0.02</v>
      </c>
      <c r="N138">
        <v>159</v>
      </c>
      <c r="O138" s="5">
        <f>(EXP(1.273*(LN(N138))-3.259))*(1.46203-(LN(N138)*0.145712))</f>
        <v>17.636371394649718</v>
      </c>
      <c r="P138" s="4"/>
      <c r="Q138" s="3">
        <f t="shared" si="52"/>
        <v>0.01</v>
      </c>
      <c r="R138" s="3">
        <f t="shared" si="56"/>
        <v>5.6701005984902673E-4</v>
      </c>
      <c r="S138" s="3"/>
    </row>
    <row r="139" spans="1:19" x14ac:dyDescent="0.35">
      <c r="A139">
        <v>26785</v>
      </c>
      <c r="B139">
        <v>99</v>
      </c>
      <c r="D139" t="s">
        <v>151</v>
      </c>
      <c r="E139" s="1">
        <v>41037.40625</v>
      </c>
      <c r="F139" s="1" t="s">
        <v>171</v>
      </c>
      <c r="G139" t="s">
        <v>175</v>
      </c>
      <c r="H139" t="s">
        <v>103</v>
      </c>
      <c r="I139">
        <v>0.14000000000000001</v>
      </c>
      <c r="J139" t="s">
        <v>56</v>
      </c>
      <c r="K139" t="s">
        <v>55</v>
      </c>
      <c r="L139">
        <v>0.05</v>
      </c>
      <c r="N139">
        <v>159</v>
      </c>
      <c r="O139" s="5">
        <f>(EXP(0.846*(LN(N139))-0.884))*(0.997)</f>
        <v>30.002732056270478</v>
      </c>
      <c r="P139" s="4"/>
      <c r="Q139" s="3">
        <f t="shared" si="52"/>
        <v>0.14000000000000001</v>
      </c>
      <c r="R139" s="3">
        <f t="shared" si="56"/>
        <v>4.6662417188350833E-3</v>
      </c>
      <c r="S139" s="3"/>
    </row>
    <row r="140" spans="1:19" x14ac:dyDescent="0.35">
      <c r="A140">
        <v>26786</v>
      </c>
      <c r="B140">
        <v>99</v>
      </c>
      <c r="D140" t="s">
        <v>151</v>
      </c>
      <c r="E140" s="1">
        <v>41037.40625</v>
      </c>
      <c r="F140" s="1" t="s">
        <v>171</v>
      </c>
      <c r="G140" t="s">
        <v>175</v>
      </c>
      <c r="H140" t="s">
        <v>119</v>
      </c>
      <c r="I140">
        <v>0.3</v>
      </c>
      <c r="J140" t="s">
        <v>60</v>
      </c>
      <c r="K140" t="s">
        <v>55</v>
      </c>
      <c r="L140">
        <v>0.3</v>
      </c>
      <c r="N140">
        <v>159</v>
      </c>
      <c r="O140" s="5">
        <v>5</v>
      </c>
      <c r="P140" s="4"/>
      <c r="Q140" s="3">
        <f t="shared" si="52"/>
        <v>0.15</v>
      </c>
      <c r="R140" s="3">
        <f t="shared" si="56"/>
        <v>0.03</v>
      </c>
      <c r="S140" s="3"/>
    </row>
    <row r="141" spans="1:19" x14ac:dyDescent="0.35">
      <c r="A141">
        <v>26787</v>
      </c>
      <c r="B141">
        <v>99</v>
      </c>
      <c r="D141" t="s">
        <v>151</v>
      </c>
      <c r="E141" s="1">
        <v>41037.40625</v>
      </c>
      <c r="F141" s="1" t="s">
        <v>171</v>
      </c>
      <c r="G141" t="s">
        <v>175</v>
      </c>
      <c r="H141" t="s">
        <v>101</v>
      </c>
      <c r="I141">
        <v>0.03</v>
      </c>
      <c r="J141" t="s">
        <v>60</v>
      </c>
      <c r="K141" t="s">
        <v>55</v>
      </c>
      <c r="L141">
        <v>0.03</v>
      </c>
      <c r="N141">
        <v>159</v>
      </c>
      <c r="O141" s="4"/>
      <c r="P141" s="4">
        <v>0.12</v>
      </c>
      <c r="Q141" s="3">
        <f t="shared" si="52"/>
        <v>1.4999999999999999E-2</v>
      </c>
      <c r="R141" s="3"/>
      <c r="S141" s="3">
        <f t="shared" ref="S141:S142" si="57">Q141/P141</f>
        <v>0.125</v>
      </c>
    </row>
    <row r="142" spans="1:19" x14ac:dyDescent="0.35">
      <c r="A142">
        <v>26788</v>
      </c>
      <c r="B142">
        <v>99</v>
      </c>
      <c r="D142" t="s">
        <v>151</v>
      </c>
      <c r="E142" s="1">
        <v>41037.40625</v>
      </c>
      <c r="F142" s="1" t="s">
        <v>171</v>
      </c>
      <c r="G142" t="s">
        <v>175</v>
      </c>
      <c r="H142" t="s">
        <v>104</v>
      </c>
      <c r="I142">
        <v>0.02</v>
      </c>
      <c r="J142" t="s">
        <v>60</v>
      </c>
      <c r="K142" t="s">
        <v>55</v>
      </c>
      <c r="L142">
        <v>0.02</v>
      </c>
      <c r="N142">
        <v>159</v>
      </c>
      <c r="O142" s="4"/>
      <c r="P142" s="4">
        <v>40</v>
      </c>
      <c r="Q142" s="3">
        <f t="shared" si="52"/>
        <v>0.01</v>
      </c>
      <c r="R142" s="3"/>
      <c r="S142" s="3">
        <f t="shared" si="57"/>
        <v>2.5000000000000001E-4</v>
      </c>
    </row>
    <row r="143" spans="1:19" x14ac:dyDescent="0.35">
      <c r="A143">
        <v>26789</v>
      </c>
      <c r="B143">
        <v>99</v>
      </c>
      <c r="D143" t="s">
        <v>151</v>
      </c>
      <c r="E143" s="1">
        <v>41037.40625</v>
      </c>
      <c r="F143" s="1" t="s">
        <v>171</v>
      </c>
      <c r="G143" t="s">
        <v>175</v>
      </c>
      <c r="H143" t="s">
        <v>100</v>
      </c>
      <c r="I143">
        <v>0.4</v>
      </c>
      <c r="J143" t="s">
        <v>60</v>
      </c>
      <c r="K143" t="s">
        <v>55</v>
      </c>
      <c r="L143">
        <v>0.4</v>
      </c>
      <c r="N143">
        <v>159</v>
      </c>
      <c r="O143" s="5">
        <f>(EXP(0.8473*(LN(N143))+0.884))*(0.986)</f>
        <v>174.99958564217329</v>
      </c>
      <c r="P143" s="4"/>
      <c r="Q143" s="3">
        <f t="shared" si="52"/>
        <v>0.2</v>
      </c>
      <c r="R143" s="3">
        <f t="shared" ref="R143" si="58">Q143/O143</f>
        <v>1.1428598488738471E-3</v>
      </c>
      <c r="S143" s="3"/>
    </row>
    <row r="144" spans="1:19" x14ac:dyDescent="0.35">
      <c r="E144" s="1"/>
      <c r="F144" s="1"/>
      <c r="O144" s="3"/>
      <c r="P144" s="3"/>
      <c r="Q144" s="3" t="s">
        <v>193</v>
      </c>
      <c r="R144" s="3">
        <f>SUM(R130:R143)</f>
        <v>0.11114337501406905</v>
      </c>
      <c r="S144" s="3">
        <f>SUM(S130:S143)</f>
        <v>0.16404946725860156</v>
      </c>
    </row>
    <row r="145" spans="1:19" x14ac:dyDescent="0.35">
      <c r="E145" s="1"/>
      <c r="F145" s="1"/>
    </row>
    <row r="146" spans="1:19" x14ac:dyDescent="0.35">
      <c r="A146">
        <v>22361</v>
      </c>
      <c r="B146">
        <v>99</v>
      </c>
      <c r="D146" t="s">
        <v>131</v>
      </c>
      <c r="E146" s="1">
        <v>39191.354166666664</v>
      </c>
      <c r="F146" s="1" t="s">
        <v>171</v>
      </c>
      <c r="G146" t="s">
        <v>176</v>
      </c>
      <c r="H146" t="s">
        <v>120</v>
      </c>
      <c r="I146">
        <v>2</v>
      </c>
      <c r="J146" t="s">
        <v>56</v>
      </c>
      <c r="K146" t="s">
        <v>55</v>
      </c>
      <c r="L146">
        <v>1</v>
      </c>
      <c r="M146">
        <v>7.84</v>
      </c>
      <c r="N146">
        <v>128</v>
      </c>
      <c r="O146" s="4"/>
      <c r="P146" s="4">
        <v>990</v>
      </c>
      <c r="Q146" s="3">
        <f>IF(J146="U",I146*0.5,I146)</f>
        <v>2</v>
      </c>
      <c r="R146" s="3"/>
      <c r="S146" s="3">
        <f>Q146/P146</f>
        <v>2.0202020202020202E-3</v>
      </c>
    </row>
    <row r="147" spans="1:19" x14ac:dyDescent="0.35">
      <c r="A147">
        <v>22360</v>
      </c>
      <c r="B147">
        <v>99</v>
      </c>
      <c r="D147" t="s">
        <v>131</v>
      </c>
      <c r="E147" s="1">
        <v>39191.354166666664</v>
      </c>
      <c r="F147" s="1" t="s">
        <v>171</v>
      </c>
      <c r="G147" t="s">
        <v>176</v>
      </c>
      <c r="H147" t="s">
        <v>121</v>
      </c>
      <c r="I147">
        <v>0.5</v>
      </c>
      <c r="J147" t="s">
        <v>60</v>
      </c>
      <c r="K147" t="s">
        <v>55</v>
      </c>
      <c r="L147">
        <v>0.5</v>
      </c>
      <c r="M147" t="s">
        <v>134</v>
      </c>
      <c r="N147">
        <v>128</v>
      </c>
      <c r="O147" s="4"/>
      <c r="P147" s="4">
        <v>30</v>
      </c>
      <c r="Q147" s="3">
        <f t="shared" ref="Q147:Q159" si="59">IF(J147="U",I147*0.5,I147)</f>
        <v>0.25</v>
      </c>
      <c r="R147" s="3"/>
      <c r="S147" s="3">
        <f t="shared" ref="S147" si="60">Q147/P147</f>
        <v>8.3333333333333332E-3</v>
      </c>
    </row>
    <row r="148" spans="1:19" x14ac:dyDescent="0.35">
      <c r="A148">
        <v>22406</v>
      </c>
      <c r="B148">
        <v>99</v>
      </c>
      <c r="D148" t="s">
        <v>131</v>
      </c>
      <c r="E148" s="1">
        <v>39191.354166666664</v>
      </c>
      <c r="F148" s="1" t="s">
        <v>171</v>
      </c>
      <c r="G148" t="s">
        <v>176</v>
      </c>
      <c r="H148" t="s">
        <v>98</v>
      </c>
      <c r="I148">
        <v>0.1</v>
      </c>
      <c r="J148" t="s">
        <v>56</v>
      </c>
      <c r="K148" t="s">
        <v>55</v>
      </c>
      <c r="L148">
        <v>0.1</v>
      </c>
      <c r="M148">
        <v>2</v>
      </c>
      <c r="N148">
        <v>128</v>
      </c>
      <c r="O148" s="4">
        <v>150</v>
      </c>
      <c r="P148" s="4"/>
      <c r="Q148" s="3">
        <f t="shared" si="59"/>
        <v>0.1</v>
      </c>
      <c r="R148" s="3">
        <f t="shared" ref="R148" si="61">Q148/O148</f>
        <v>6.6666666666666675E-4</v>
      </c>
      <c r="S148" s="3"/>
    </row>
    <row r="149" spans="1:19" x14ac:dyDescent="0.35">
      <c r="A149">
        <v>22494</v>
      </c>
      <c r="B149">
        <v>99</v>
      </c>
      <c r="D149" t="s">
        <v>131</v>
      </c>
      <c r="E149" s="1">
        <v>39191.354166666664</v>
      </c>
      <c r="F149" s="1" t="s">
        <v>171</v>
      </c>
      <c r="G149" t="s">
        <v>176</v>
      </c>
      <c r="H149" t="s">
        <v>115</v>
      </c>
      <c r="I149">
        <v>43.2</v>
      </c>
      <c r="J149" t="s">
        <v>56</v>
      </c>
      <c r="K149" t="s">
        <v>55</v>
      </c>
      <c r="L149">
        <v>10</v>
      </c>
      <c r="N149">
        <v>128</v>
      </c>
      <c r="O149" s="4"/>
      <c r="P149" s="4">
        <v>1700</v>
      </c>
      <c r="Q149" s="3">
        <f t="shared" si="59"/>
        <v>43.2</v>
      </c>
      <c r="R149" s="3"/>
      <c r="S149" s="3">
        <f t="shared" ref="S149:S150" si="62">Q149/P149</f>
        <v>2.5411764705882356E-2</v>
      </c>
    </row>
    <row r="150" spans="1:19" x14ac:dyDescent="0.35">
      <c r="A150">
        <v>22495</v>
      </c>
      <c r="B150">
        <v>99</v>
      </c>
      <c r="D150" t="s">
        <v>131</v>
      </c>
      <c r="E150" s="1">
        <v>39191.354166666664</v>
      </c>
      <c r="F150" s="1" t="s">
        <v>171</v>
      </c>
      <c r="G150" t="s">
        <v>176</v>
      </c>
      <c r="H150" t="s">
        <v>113</v>
      </c>
      <c r="I150">
        <v>0.1</v>
      </c>
      <c r="J150" t="s">
        <v>60</v>
      </c>
      <c r="K150" t="s">
        <v>55</v>
      </c>
      <c r="L150">
        <v>0.1</v>
      </c>
      <c r="N150">
        <v>128</v>
      </c>
      <c r="O150" s="4"/>
      <c r="P150" s="4">
        <v>5.3</v>
      </c>
      <c r="Q150" s="3">
        <f t="shared" si="59"/>
        <v>0.05</v>
      </c>
      <c r="R150" s="3"/>
      <c r="S150" s="3">
        <f t="shared" si="62"/>
        <v>9.4339622641509448E-3</v>
      </c>
    </row>
    <row r="151" spans="1:19" x14ac:dyDescent="0.35">
      <c r="A151">
        <v>22496</v>
      </c>
      <c r="B151">
        <v>99</v>
      </c>
      <c r="D151" t="s">
        <v>131</v>
      </c>
      <c r="E151" s="1">
        <v>39191.354166666664</v>
      </c>
      <c r="F151" s="1" t="s">
        <v>171</v>
      </c>
      <c r="G151" t="s">
        <v>176</v>
      </c>
      <c r="H151" t="s">
        <v>112</v>
      </c>
      <c r="I151">
        <v>0.1</v>
      </c>
      <c r="J151" t="s">
        <v>60</v>
      </c>
      <c r="K151" t="s">
        <v>55</v>
      </c>
      <c r="L151">
        <v>0.1</v>
      </c>
      <c r="N151">
        <v>128</v>
      </c>
      <c r="O151" s="5">
        <f>(EXP(0.7977*(LN(N151))-3.909))*(1.101672-(LN(N151)*0.041838))</f>
        <v>0.86470075824793324</v>
      </c>
      <c r="P151" s="4"/>
      <c r="Q151" s="3">
        <f t="shared" si="59"/>
        <v>0.05</v>
      </c>
      <c r="R151" s="3">
        <f t="shared" ref="R151:R156" si="63">Q151/O151</f>
        <v>5.7823471904096146E-2</v>
      </c>
      <c r="S151" s="3"/>
    </row>
    <row r="152" spans="1:19" x14ac:dyDescent="0.35">
      <c r="A152">
        <v>22497</v>
      </c>
      <c r="B152">
        <v>99</v>
      </c>
      <c r="D152" t="s">
        <v>131</v>
      </c>
      <c r="E152" s="1">
        <v>39191.354166666664</v>
      </c>
      <c r="F152" s="1" t="s">
        <v>171</v>
      </c>
      <c r="G152" t="s">
        <v>176</v>
      </c>
      <c r="H152" t="s">
        <v>110</v>
      </c>
      <c r="I152">
        <v>2.7</v>
      </c>
      <c r="J152" t="s">
        <v>56</v>
      </c>
      <c r="K152" t="s">
        <v>55</v>
      </c>
      <c r="L152">
        <v>0.1</v>
      </c>
      <c r="N152">
        <v>128</v>
      </c>
      <c r="O152" s="5">
        <f>(EXP(0.819*(LN(N152))+0.6848))*(0.86)</f>
        <v>90.721093766480109</v>
      </c>
      <c r="P152" s="4"/>
      <c r="Q152" s="3">
        <f t="shared" si="59"/>
        <v>2.7</v>
      </c>
      <c r="R152" s="3">
        <f t="shared" si="63"/>
        <v>2.9761545941563636E-2</v>
      </c>
      <c r="S152" s="3"/>
    </row>
    <row r="153" spans="1:19" x14ac:dyDescent="0.35">
      <c r="A153">
        <v>22498</v>
      </c>
      <c r="B153">
        <v>99</v>
      </c>
      <c r="D153" t="s">
        <v>131</v>
      </c>
      <c r="E153" s="1">
        <v>39191.354166666664</v>
      </c>
      <c r="F153" s="1" t="s">
        <v>171</v>
      </c>
      <c r="G153" t="s">
        <v>176</v>
      </c>
      <c r="H153" t="s">
        <v>108</v>
      </c>
      <c r="I153">
        <v>0.3</v>
      </c>
      <c r="J153" t="s">
        <v>56</v>
      </c>
      <c r="K153" t="s">
        <v>55</v>
      </c>
      <c r="L153">
        <v>0.1</v>
      </c>
      <c r="N153">
        <v>128</v>
      </c>
      <c r="O153" s="5">
        <f>(EXP(0.8545*(LN(N153))-1.702))*(0.96)</f>
        <v>11.058925793317593</v>
      </c>
      <c r="P153" s="4"/>
      <c r="Q153" s="3">
        <f t="shared" si="59"/>
        <v>0.3</v>
      </c>
      <c r="R153" s="3">
        <f t="shared" si="63"/>
        <v>2.7127408720047326E-2</v>
      </c>
      <c r="S153" s="3"/>
    </row>
    <row r="154" spans="1:19" x14ac:dyDescent="0.35">
      <c r="A154">
        <v>22499</v>
      </c>
      <c r="B154">
        <v>99</v>
      </c>
      <c r="D154" t="s">
        <v>131</v>
      </c>
      <c r="E154" s="1">
        <v>39191.354166666664</v>
      </c>
      <c r="F154" s="1" t="s">
        <v>171</v>
      </c>
      <c r="G154" t="s">
        <v>176</v>
      </c>
      <c r="H154" t="s">
        <v>106</v>
      </c>
      <c r="I154">
        <v>0.1</v>
      </c>
      <c r="J154" t="s">
        <v>60</v>
      </c>
      <c r="K154" t="s">
        <v>55</v>
      </c>
      <c r="L154">
        <v>0.1</v>
      </c>
      <c r="N154">
        <v>128</v>
      </c>
      <c r="O154" s="5">
        <f>(EXP(1.273*(LN(N154))-3.259))*(1.46203-(LN(N154)*0.145712))</f>
        <v>13.966170467027208</v>
      </c>
      <c r="P154" s="4"/>
      <c r="Q154" s="3">
        <f t="shared" si="59"/>
        <v>0.05</v>
      </c>
      <c r="R154" s="3">
        <f t="shared" si="63"/>
        <v>3.5800794582913917E-3</v>
      </c>
      <c r="S154" s="3"/>
    </row>
    <row r="155" spans="1:19" x14ac:dyDescent="0.35">
      <c r="A155">
        <v>22357</v>
      </c>
      <c r="B155">
        <v>99</v>
      </c>
      <c r="D155" t="s">
        <v>131</v>
      </c>
      <c r="E155" s="1">
        <v>39191.354166666664</v>
      </c>
      <c r="F155" s="1" t="s">
        <v>171</v>
      </c>
      <c r="G155" t="s">
        <v>176</v>
      </c>
      <c r="H155" t="s">
        <v>103</v>
      </c>
      <c r="I155">
        <v>0.1</v>
      </c>
      <c r="J155" t="s">
        <v>56</v>
      </c>
      <c r="K155" t="s">
        <v>55</v>
      </c>
      <c r="L155">
        <v>0.1</v>
      </c>
      <c r="N155">
        <v>128</v>
      </c>
      <c r="O155" s="5">
        <f>(EXP(0.846*(LN(N155))-0.884))*(0.997)</f>
        <v>24.973445847142163</v>
      </c>
      <c r="P155" s="4"/>
      <c r="Q155" s="3">
        <f t="shared" si="59"/>
        <v>0.1</v>
      </c>
      <c r="R155" s="3">
        <f t="shared" si="63"/>
        <v>4.0042531820430986E-3</v>
      </c>
      <c r="S155" s="3"/>
    </row>
    <row r="156" spans="1:19" x14ac:dyDescent="0.35">
      <c r="A156">
        <v>22362</v>
      </c>
      <c r="B156">
        <v>99</v>
      </c>
      <c r="D156" t="s">
        <v>131</v>
      </c>
      <c r="E156" s="1">
        <v>39191.354166666664</v>
      </c>
      <c r="F156" s="1" t="s">
        <v>171</v>
      </c>
      <c r="G156" t="s">
        <v>176</v>
      </c>
      <c r="H156" t="s">
        <v>119</v>
      </c>
      <c r="I156">
        <v>0.5</v>
      </c>
      <c r="J156" t="s">
        <v>60</v>
      </c>
      <c r="K156" t="s">
        <v>55</v>
      </c>
      <c r="L156">
        <v>0.5</v>
      </c>
      <c r="N156">
        <v>128</v>
      </c>
      <c r="O156" s="5">
        <v>5</v>
      </c>
      <c r="P156" s="4"/>
      <c r="Q156" s="3">
        <f t="shared" si="59"/>
        <v>0.25</v>
      </c>
      <c r="R156" s="3">
        <f t="shared" si="63"/>
        <v>0.05</v>
      </c>
      <c r="S156" s="3"/>
    </row>
    <row r="157" spans="1:19" x14ac:dyDescent="0.35">
      <c r="A157">
        <v>22358</v>
      </c>
      <c r="B157">
        <v>99</v>
      </c>
      <c r="D157" t="s">
        <v>131</v>
      </c>
      <c r="E157" s="1">
        <v>39191.354166666664</v>
      </c>
      <c r="F157" s="1" t="s">
        <v>171</v>
      </c>
      <c r="G157" t="s">
        <v>176</v>
      </c>
      <c r="H157" t="s">
        <v>101</v>
      </c>
      <c r="I157">
        <v>0.1</v>
      </c>
      <c r="J157" t="s">
        <v>60</v>
      </c>
      <c r="K157" t="s">
        <v>55</v>
      </c>
      <c r="L157">
        <v>0.1</v>
      </c>
      <c r="N157">
        <v>128</v>
      </c>
      <c r="O157" s="4"/>
      <c r="P157" s="4">
        <v>0.12</v>
      </c>
      <c r="Q157" s="3">
        <f t="shared" si="59"/>
        <v>0.05</v>
      </c>
      <c r="R157" s="3"/>
      <c r="S157" s="3">
        <f t="shared" ref="S157:S158" si="64">Q157/P157</f>
        <v>0.41666666666666669</v>
      </c>
    </row>
    <row r="158" spans="1:19" x14ac:dyDescent="0.35">
      <c r="A158">
        <v>22356</v>
      </c>
      <c r="B158">
        <v>99</v>
      </c>
      <c r="D158" t="s">
        <v>131</v>
      </c>
      <c r="E158" s="1">
        <v>39191.354166666664</v>
      </c>
      <c r="F158" s="1" t="s">
        <v>171</v>
      </c>
      <c r="G158" t="s">
        <v>176</v>
      </c>
      <c r="H158" t="s">
        <v>104</v>
      </c>
      <c r="I158">
        <v>0.1</v>
      </c>
      <c r="J158" t="s">
        <v>60</v>
      </c>
      <c r="K158" t="s">
        <v>55</v>
      </c>
      <c r="L158">
        <v>0.1</v>
      </c>
      <c r="N158">
        <v>128</v>
      </c>
      <c r="O158" s="4"/>
      <c r="P158" s="4">
        <v>40</v>
      </c>
      <c r="Q158" s="3">
        <f t="shared" si="59"/>
        <v>0.05</v>
      </c>
      <c r="R158" s="3"/>
      <c r="S158" s="3">
        <f t="shared" si="64"/>
        <v>1.25E-3</v>
      </c>
    </row>
    <row r="159" spans="1:19" x14ac:dyDescent="0.35">
      <c r="A159">
        <v>22359</v>
      </c>
      <c r="B159">
        <v>99</v>
      </c>
      <c r="D159" t="s">
        <v>131</v>
      </c>
      <c r="E159" s="1">
        <v>39191.354166666664</v>
      </c>
      <c r="F159" s="1" t="s">
        <v>171</v>
      </c>
      <c r="G159" t="s">
        <v>176</v>
      </c>
      <c r="H159" t="s">
        <v>100</v>
      </c>
      <c r="I159">
        <v>1</v>
      </c>
      <c r="J159" t="s">
        <v>60</v>
      </c>
      <c r="K159" t="s">
        <v>55</v>
      </c>
      <c r="L159">
        <v>1</v>
      </c>
      <c r="N159">
        <v>128</v>
      </c>
      <c r="O159" s="5">
        <f>(EXP(0.8473*(LN(N159))+0.884))*(0.986)</f>
        <v>145.62376130731363</v>
      </c>
      <c r="P159" s="4"/>
      <c r="Q159" s="3">
        <f t="shared" si="59"/>
        <v>0.5</v>
      </c>
      <c r="R159" s="3">
        <f t="shared" ref="R159" si="65">Q159/O159</f>
        <v>3.4335056004001774E-3</v>
      </c>
      <c r="S159" s="3"/>
    </row>
    <row r="160" spans="1:19" x14ac:dyDescent="0.35">
      <c r="E160" s="1"/>
      <c r="F160" s="1"/>
      <c r="O160" s="3"/>
      <c r="P160" s="3"/>
      <c r="Q160" s="3" t="s">
        <v>193</v>
      </c>
      <c r="R160" s="3">
        <f>SUM(R146:R159)</f>
        <v>0.17639693147310845</v>
      </c>
      <c r="S160" s="3">
        <f>SUM(S146:S159)</f>
        <v>0.46311592899023529</v>
      </c>
    </row>
    <row r="161" spans="1:19" x14ac:dyDescent="0.35">
      <c r="E161" s="1"/>
      <c r="F161" s="1"/>
    </row>
    <row r="162" spans="1:19" x14ac:dyDescent="0.35">
      <c r="A162">
        <v>25320</v>
      </c>
      <c r="B162">
        <v>99</v>
      </c>
      <c r="D162" t="s">
        <v>144</v>
      </c>
      <c r="E162" s="1">
        <v>40689.430555555555</v>
      </c>
      <c r="F162" s="1" t="s">
        <v>171</v>
      </c>
      <c r="G162" t="s">
        <v>177</v>
      </c>
      <c r="H162" t="s">
        <v>120</v>
      </c>
      <c r="I162">
        <v>5.16</v>
      </c>
      <c r="J162" t="s">
        <v>56</v>
      </c>
      <c r="K162" t="s">
        <v>55</v>
      </c>
      <c r="L162">
        <v>0.3</v>
      </c>
      <c r="M162">
        <v>8.24</v>
      </c>
      <c r="N162">
        <v>261</v>
      </c>
      <c r="O162" s="4"/>
      <c r="P162" s="4">
        <v>1400</v>
      </c>
      <c r="Q162" s="3">
        <f>IF(J162="U",I162*0.5,I162)</f>
        <v>5.16</v>
      </c>
      <c r="R162" s="3"/>
      <c r="S162" s="3">
        <f>Q162/P162</f>
        <v>3.6857142857142857E-3</v>
      </c>
    </row>
    <row r="163" spans="1:19" x14ac:dyDescent="0.35">
      <c r="A163">
        <v>25321</v>
      </c>
      <c r="B163">
        <v>99</v>
      </c>
      <c r="D163" t="s">
        <v>144</v>
      </c>
      <c r="E163" s="1">
        <v>40689.430555555555</v>
      </c>
      <c r="F163" s="1" t="s">
        <v>171</v>
      </c>
      <c r="G163" t="s">
        <v>177</v>
      </c>
      <c r="H163" t="s">
        <v>121</v>
      </c>
      <c r="I163">
        <v>0.14000000000000001</v>
      </c>
      <c r="J163" t="s">
        <v>140</v>
      </c>
      <c r="K163" t="s">
        <v>55</v>
      </c>
      <c r="L163">
        <v>1E-3</v>
      </c>
      <c r="M163" t="s">
        <v>134</v>
      </c>
      <c r="N163">
        <v>261</v>
      </c>
      <c r="O163" s="4"/>
      <c r="P163" s="4">
        <v>30</v>
      </c>
      <c r="Q163" s="3">
        <f t="shared" ref="Q163:Q175" si="66">IF(J163="U",I163*0.5,I163)</f>
        <v>0.14000000000000001</v>
      </c>
      <c r="R163" s="3"/>
      <c r="S163" s="3">
        <f t="shared" ref="S163" si="67">Q163/P163</f>
        <v>4.6666666666666671E-3</v>
      </c>
    </row>
    <row r="164" spans="1:19" x14ac:dyDescent="0.35">
      <c r="A164">
        <v>25322</v>
      </c>
      <c r="B164">
        <v>99</v>
      </c>
      <c r="D164" t="s">
        <v>144</v>
      </c>
      <c r="E164" s="1">
        <v>40689.430555555555</v>
      </c>
      <c r="F164" s="1" t="s">
        <v>171</v>
      </c>
      <c r="G164" t="s">
        <v>177</v>
      </c>
      <c r="H164" t="s">
        <v>98</v>
      </c>
      <c r="I164">
        <v>0.18</v>
      </c>
      <c r="J164" t="s">
        <v>56</v>
      </c>
      <c r="K164" t="s">
        <v>55</v>
      </c>
      <c r="L164">
        <v>0.04</v>
      </c>
      <c r="M164">
        <v>2</v>
      </c>
      <c r="N164">
        <v>261</v>
      </c>
      <c r="O164" s="4">
        <v>150</v>
      </c>
      <c r="P164" s="4"/>
      <c r="Q164" s="3">
        <f t="shared" si="66"/>
        <v>0.18</v>
      </c>
      <c r="R164" s="3">
        <f t="shared" ref="R164" si="68">Q164/O164</f>
        <v>1.1999999999999999E-3</v>
      </c>
      <c r="S164" s="3"/>
    </row>
    <row r="165" spans="1:19" x14ac:dyDescent="0.35">
      <c r="A165">
        <v>25338</v>
      </c>
      <c r="B165">
        <v>99</v>
      </c>
      <c r="D165" t="s">
        <v>144</v>
      </c>
      <c r="E165" s="1">
        <v>40689.430555555555</v>
      </c>
      <c r="F165" s="1" t="s">
        <v>171</v>
      </c>
      <c r="G165" t="s">
        <v>177</v>
      </c>
      <c r="H165" t="s">
        <v>115</v>
      </c>
      <c r="I165">
        <v>108</v>
      </c>
      <c r="J165" t="s">
        <v>56</v>
      </c>
      <c r="K165" t="s">
        <v>55</v>
      </c>
      <c r="L165">
        <v>0.06</v>
      </c>
      <c r="N165">
        <v>261</v>
      </c>
      <c r="O165" s="4"/>
      <c r="P165" s="4">
        <v>1700</v>
      </c>
      <c r="Q165" s="3">
        <f t="shared" si="66"/>
        <v>108</v>
      </c>
      <c r="R165" s="3"/>
      <c r="S165" s="3">
        <f t="shared" ref="S165:S166" si="69">Q165/P165</f>
        <v>6.3529411764705876E-2</v>
      </c>
    </row>
    <row r="166" spans="1:19" x14ac:dyDescent="0.35">
      <c r="A166">
        <v>25323</v>
      </c>
      <c r="B166">
        <v>99</v>
      </c>
      <c r="D166" t="s">
        <v>144</v>
      </c>
      <c r="E166" s="1">
        <v>40689.430555555555</v>
      </c>
      <c r="F166" s="1" t="s">
        <v>171</v>
      </c>
      <c r="G166" t="s">
        <v>177</v>
      </c>
      <c r="H166" t="s">
        <v>113</v>
      </c>
      <c r="I166">
        <v>0.05</v>
      </c>
      <c r="J166" t="s">
        <v>140</v>
      </c>
      <c r="K166" t="s">
        <v>55</v>
      </c>
      <c r="L166">
        <v>0.02</v>
      </c>
      <c r="N166">
        <v>261</v>
      </c>
      <c r="O166" s="4"/>
      <c r="P166" s="4">
        <v>5.3</v>
      </c>
      <c r="Q166" s="3">
        <f t="shared" si="66"/>
        <v>0.05</v>
      </c>
      <c r="R166" s="3"/>
      <c r="S166" s="3">
        <f t="shared" si="69"/>
        <v>9.4339622641509448E-3</v>
      </c>
    </row>
    <row r="167" spans="1:19" x14ac:dyDescent="0.35">
      <c r="A167">
        <v>25324</v>
      </c>
      <c r="B167">
        <v>99</v>
      </c>
      <c r="D167" t="s">
        <v>144</v>
      </c>
      <c r="E167" s="1">
        <v>40689.430555555555</v>
      </c>
      <c r="F167" s="1" t="s">
        <v>171</v>
      </c>
      <c r="G167" t="s">
        <v>177</v>
      </c>
      <c r="H167" t="s">
        <v>112</v>
      </c>
      <c r="I167">
        <v>0.02</v>
      </c>
      <c r="J167" t="s">
        <v>60</v>
      </c>
      <c r="K167" t="s">
        <v>55</v>
      </c>
      <c r="L167">
        <v>0.02</v>
      </c>
      <c r="N167">
        <v>261</v>
      </c>
      <c r="O167" s="5">
        <f>(EXP(0.7977*(LN(N167))-3.909))*(1.101672-(LN(N167)*0.041838))</f>
        <v>1.4758716956494893</v>
      </c>
      <c r="P167" s="4"/>
      <c r="Q167" s="3">
        <f t="shared" si="66"/>
        <v>0.01</v>
      </c>
      <c r="R167" s="3">
        <f t="shared" ref="R167:R172" si="70">Q167/O167</f>
        <v>6.7756567386430457E-3</v>
      </c>
      <c r="S167" s="3"/>
    </row>
    <row r="168" spans="1:19" x14ac:dyDescent="0.35">
      <c r="A168">
        <v>25325</v>
      </c>
      <c r="B168">
        <v>99</v>
      </c>
      <c r="D168" t="s">
        <v>144</v>
      </c>
      <c r="E168" s="1">
        <v>40689.430555555555</v>
      </c>
      <c r="F168" s="1" t="s">
        <v>171</v>
      </c>
      <c r="G168" t="s">
        <v>177</v>
      </c>
      <c r="H168" t="s">
        <v>110</v>
      </c>
      <c r="I168">
        <v>7.78</v>
      </c>
      <c r="J168" t="s">
        <v>56</v>
      </c>
      <c r="K168" t="s">
        <v>55</v>
      </c>
      <c r="L168">
        <v>0.09</v>
      </c>
      <c r="N168">
        <v>261</v>
      </c>
      <c r="O168" s="5">
        <f>(EXP(0.819*(LN(N168))+0.6848))*(0.86)</f>
        <v>162.60424826488256</v>
      </c>
      <c r="P168" s="4"/>
      <c r="Q168" s="3">
        <f t="shared" si="66"/>
        <v>7.78</v>
      </c>
      <c r="R168" s="3">
        <f t="shared" si="70"/>
        <v>4.7846228392055101E-2</v>
      </c>
      <c r="S168" s="3"/>
    </row>
    <row r="169" spans="1:19" x14ac:dyDescent="0.35">
      <c r="A169">
        <v>25326</v>
      </c>
      <c r="B169">
        <v>99</v>
      </c>
      <c r="D169" t="s">
        <v>144</v>
      </c>
      <c r="E169" s="1">
        <v>40689.430555555555</v>
      </c>
      <c r="F169" s="1" t="s">
        <v>171</v>
      </c>
      <c r="G169" t="s">
        <v>177</v>
      </c>
      <c r="H169" t="s">
        <v>108</v>
      </c>
      <c r="I169">
        <v>1.8</v>
      </c>
      <c r="J169" t="s">
        <v>56</v>
      </c>
      <c r="K169" t="s">
        <v>55</v>
      </c>
      <c r="L169">
        <v>0.05</v>
      </c>
      <c r="N169">
        <v>261</v>
      </c>
      <c r="O169" s="5">
        <f>(EXP(0.8545*(LN(N169))-1.702))*(0.96)</f>
        <v>20.329249143546736</v>
      </c>
      <c r="P169" s="4"/>
      <c r="Q169" s="3">
        <f t="shared" si="66"/>
        <v>1.8</v>
      </c>
      <c r="R169" s="3">
        <f t="shared" si="70"/>
        <v>8.8542374944103011E-2</v>
      </c>
      <c r="S169" s="3"/>
    </row>
    <row r="170" spans="1:19" x14ac:dyDescent="0.35">
      <c r="A170">
        <v>25327</v>
      </c>
      <c r="B170">
        <v>99</v>
      </c>
      <c r="D170" t="s">
        <v>144</v>
      </c>
      <c r="E170" s="1">
        <v>40689.430555555555</v>
      </c>
      <c r="F170" s="1" t="s">
        <v>171</v>
      </c>
      <c r="G170" t="s">
        <v>177</v>
      </c>
      <c r="H170" t="s">
        <v>106</v>
      </c>
      <c r="I170">
        <v>0.05</v>
      </c>
      <c r="J170" t="s">
        <v>140</v>
      </c>
      <c r="K170" t="s">
        <v>55</v>
      </c>
      <c r="L170">
        <v>0.01</v>
      </c>
      <c r="N170">
        <v>261</v>
      </c>
      <c r="O170" s="5">
        <f>(EXP(1.273*(LN(N170))-3.259))*(1.46203-(LN(N170)*0.145712))</f>
        <v>29.835989513848567</v>
      </c>
      <c r="P170" s="4"/>
      <c r="Q170" s="3">
        <f t="shared" si="66"/>
        <v>0.05</v>
      </c>
      <c r="R170" s="3">
        <f t="shared" si="70"/>
        <v>1.6758284479484811E-3</v>
      </c>
      <c r="S170" s="3"/>
    </row>
    <row r="171" spans="1:19" x14ac:dyDescent="0.35">
      <c r="A171">
        <v>25329</v>
      </c>
      <c r="B171">
        <v>99</v>
      </c>
      <c r="D171" t="s">
        <v>144</v>
      </c>
      <c r="E171" s="1">
        <v>40689.430555555555</v>
      </c>
      <c r="F171" s="1" t="s">
        <v>171</v>
      </c>
      <c r="G171" t="s">
        <v>177</v>
      </c>
      <c r="H171" t="s">
        <v>103</v>
      </c>
      <c r="I171">
        <v>1.65</v>
      </c>
      <c r="J171" t="s">
        <v>56</v>
      </c>
      <c r="K171" t="s">
        <v>55</v>
      </c>
      <c r="L171">
        <v>0.04</v>
      </c>
      <c r="N171">
        <v>261</v>
      </c>
      <c r="O171" s="5">
        <f>(EXP(0.846*(LN(N171))-0.884))*(0.997)</f>
        <v>45.630655280497919</v>
      </c>
      <c r="P171" s="4"/>
      <c r="Q171" s="3">
        <f t="shared" si="66"/>
        <v>1.65</v>
      </c>
      <c r="R171" s="3">
        <f t="shared" si="70"/>
        <v>3.615990149291573E-2</v>
      </c>
      <c r="S171" s="3"/>
    </row>
    <row r="172" spans="1:19" x14ac:dyDescent="0.35">
      <c r="A172">
        <v>25330</v>
      </c>
      <c r="B172">
        <v>99</v>
      </c>
      <c r="D172" t="s">
        <v>144</v>
      </c>
      <c r="E172" s="1">
        <v>40689.430555555555</v>
      </c>
      <c r="F172" s="1" t="s">
        <v>171</v>
      </c>
      <c r="G172" t="s">
        <v>177</v>
      </c>
      <c r="H172" t="s">
        <v>119</v>
      </c>
      <c r="I172">
        <v>0.34</v>
      </c>
      <c r="J172" t="s">
        <v>140</v>
      </c>
      <c r="K172" t="s">
        <v>55</v>
      </c>
      <c r="L172">
        <v>0.08</v>
      </c>
      <c r="N172">
        <v>261</v>
      </c>
      <c r="O172" s="5">
        <v>5</v>
      </c>
      <c r="P172" s="4"/>
      <c r="Q172" s="3">
        <f t="shared" si="66"/>
        <v>0.34</v>
      </c>
      <c r="R172" s="3">
        <f t="shared" si="70"/>
        <v>6.8000000000000005E-2</v>
      </c>
      <c r="S172" s="3"/>
    </row>
    <row r="173" spans="1:19" x14ac:dyDescent="0.35">
      <c r="A173">
        <v>25331</v>
      </c>
      <c r="B173">
        <v>99</v>
      </c>
      <c r="D173" t="s">
        <v>144</v>
      </c>
      <c r="E173" s="1">
        <v>40689.430555555555</v>
      </c>
      <c r="F173" s="1" t="s">
        <v>171</v>
      </c>
      <c r="G173" t="s">
        <v>177</v>
      </c>
      <c r="H173" t="s">
        <v>101</v>
      </c>
      <c r="I173">
        <v>4.0000000000000001E-3</v>
      </c>
      <c r="J173" t="s">
        <v>60</v>
      </c>
      <c r="K173" t="s">
        <v>55</v>
      </c>
      <c r="L173">
        <v>4.0000000000000001E-3</v>
      </c>
      <c r="N173">
        <v>261</v>
      </c>
      <c r="O173" s="4"/>
      <c r="P173" s="4">
        <v>0.12</v>
      </c>
      <c r="Q173" s="3">
        <f t="shared" si="66"/>
        <v>2E-3</v>
      </c>
      <c r="R173" s="3"/>
      <c r="S173" s="3">
        <f t="shared" ref="S173:S174" si="71">Q173/P173</f>
        <v>1.6666666666666666E-2</v>
      </c>
    </row>
    <row r="174" spans="1:19" x14ac:dyDescent="0.35">
      <c r="A174">
        <v>25332</v>
      </c>
      <c r="B174">
        <v>99</v>
      </c>
      <c r="D174" t="s">
        <v>144</v>
      </c>
      <c r="E174" s="1">
        <v>40689.430555555555</v>
      </c>
      <c r="F174" s="1" t="s">
        <v>171</v>
      </c>
      <c r="G174" t="s">
        <v>177</v>
      </c>
      <c r="H174" t="s">
        <v>104</v>
      </c>
      <c r="I174">
        <v>0.02</v>
      </c>
      <c r="J174" t="s">
        <v>140</v>
      </c>
      <c r="K174" t="s">
        <v>55</v>
      </c>
      <c r="L174">
        <v>0.01</v>
      </c>
      <c r="N174">
        <v>261</v>
      </c>
      <c r="O174" s="4"/>
      <c r="P174" s="4">
        <v>40</v>
      </c>
      <c r="Q174" s="3">
        <f t="shared" si="66"/>
        <v>0.02</v>
      </c>
      <c r="R174" s="3"/>
      <c r="S174" s="3">
        <f t="shared" si="71"/>
        <v>5.0000000000000001E-4</v>
      </c>
    </row>
    <row r="175" spans="1:19" x14ac:dyDescent="0.35">
      <c r="A175">
        <v>25333</v>
      </c>
      <c r="B175">
        <v>99</v>
      </c>
      <c r="D175" t="s">
        <v>144</v>
      </c>
      <c r="E175" s="1">
        <v>40689.430555555555</v>
      </c>
      <c r="F175" s="1" t="s">
        <v>171</v>
      </c>
      <c r="G175" t="s">
        <v>177</v>
      </c>
      <c r="H175" t="s">
        <v>100</v>
      </c>
      <c r="I175">
        <v>2.1800000000000002</v>
      </c>
      <c r="J175" t="s">
        <v>56</v>
      </c>
      <c r="K175" t="s">
        <v>55</v>
      </c>
      <c r="L175">
        <v>0.2</v>
      </c>
      <c r="N175">
        <v>261</v>
      </c>
      <c r="O175" s="5">
        <f>(EXP(0.8473*(LN(N175))+0.884))*(0.986)</f>
        <v>266.32549250136395</v>
      </c>
      <c r="P175" s="4"/>
      <c r="Q175" s="3">
        <f t="shared" si="66"/>
        <v>2.1800000000000002</v>
      </c>
      <c r="R175" s="3">
        <f t="shared" ref="R175" si="72">Q175/O175</f>
        <v>8.1854725190786438E-3</v>
      </c>
      <c r="S175" s="3"/>
    </row>
    <row r="176" spans="1:19" x14ac:dyDescent="0.35">
      <c r="E176" s="1"/>
      <c r="F176" s="1"/>
      <c r="O176" s="3"/>
      <c r="P176" s="3"/>
      <c r="Q176" s="3" t="s">
        <v>193</v>
      </c>
      <c r="R176" s="3">
        <f>SUM(R162:R175)</f>
        <v>0.25838546253474404</v>
      </c>
      <c r="S176" s="3">
        <f>SUM(S162:S175)</f>
        <v>9.8482421647904439E-2</v>
      </c>
    </row>
    <row r="177" spans="1:19" x14ac:dyDescent="0.35">
      <c r="E177" s="1"/>
      <c r="F177" s="1"/>
    </row>
    <row r="178" spans="1:19" x14ac:dyDescent="0.35">
      <c r="A178">
        <v>16798</v>
      </c>
      <c r="B178">
        <v>99</v>
      </c>
      <c r="D178" t="s">
        <v>124</v>
      </c>
      <c r="E178" s="1">
        <v>38110.458333333336</v>
      </c>
      <c r="F178" s="1" t="s">
        <v>171</v>
      </c>
      <c r="G178" t="s">
        <v>178</v>
      </c>
      <c r="H178" t="s">
        <v>120</v>
      </c>
      <c r="I178">
        <v>4.2300000000000004</v>
      </c>
      <c r="J178" t="s">
        <v>56</v>
      </c>
      <c r="K178" t="s">
        <v>55</v>
      </c>
      <c r="L178">
        <v>0.1</v>
      </c>
      <c r="M178">
        <v>8.1199999999999992</v>
      </c>
      <c r="N178">
        <v>144</v>
      </c>
      <c r="O178" s="4"/>
      <c r="P178" s="4">
        <v>1300</v>
      </c>
      <c r="Q178" s="3">
        <f>IF(J178="U",I178*0.5,I178)</f>
        <v>4.2300000000000004</v>
      </c>
      <c r="R178" s="3"/>
      <c r="S178" s="3">
        <f>Q178/P178</f>
        <v>3.253846153846154E-3</v>
      </c>
    </row>
    <row r="179" spans="1:19" x14ac:dyDescent="0.35">
      <c r="A179">
        <v>16797</v>
      </c>
      <c r="B179">
        <v>99</v>
      </c>
      <c r="D179" t="s">
        <v>124</v>
      </c>
      <c r="E179" s="1">
        <v>38110.458333333336</v>
      </c>
      <c r="F179" s="1" t="s">
        <v>171</v>
      </c>
      <c r="G179" t="s">
        <v>178</v>
      </c>
      <c r="H179" t="s">
        <v>121</v>
      </c>
      <c r="I179">
        <v>0.1</v>
      </c>
      <c r="J179" t="s">
        <v>60</v>
      </c>
      <c r="K179" t="s">
        <v>55</v>
      </c>
      <c r="L179">
        <v>0.1</v>
      </c>
      <c r="M179" t="s">
        <v>134</v>
      </c>
      <c r="N179">
        <v>144</v>
      </c>
      <c r="O179" s="4"/>
      <c r="P179" s="4">
        <v>30</v>
      </c>
      <c r="Q179" s="3">
        <f t="shared" ref="Q179:Q191" si="73">IF(J179="U",I179*0.5,I179)</f>
        <v>0.05</v>
      </c>
      <c r="R179" s="3"/>
      <c r="S179" s="3">
        <f t="shared" ref="S179" si="74">Q179/P179</f>
        <v>1.6666666666666668E-3</v>
      </c>
    </row>
    <row r="180" spans="1:19" x14ac:dyDescent="0.35">
      <c r="A180">
        <v>16785</v>
      </c>
      <c r="B180">
        <v>99</v>
      </c>
      <c r="D180" t="s">
        <v>124</v>
      </c>
      <c r="E180" s="1">
        <v>38110.458333333336</v>
      </c>
      <c r="F180" s="1" t="s">
        <v>171</v>
      </c>
      <c r="G180" t="s">
        <v>178</v>
      </c>
      <c r="H180" t="s">
        <v>98</v>
      </c>
      <c r="I180">
        <v>0.2</v>
      </c>
      <c r="J180" t="s">
        <v>56</v>
      </c>
      <c r="K180" t="s">
        <v>55</v>
      </c>
      <c r="L180">
        <v>0.1</v>
      </c>
      <c r="M180">
        <v>2.9550000000000001</v>
      </c>
      <c r="N180">
        <v>144</v>
      </c>
      <c r="O180" s="4">
        <v>150</v>
      </c>
      <c r="P180" s="4"/>
      <c r="Q180" s="3">
        <f t="shared" si="73"/>
        <v>0.2</v>
      </c>
      <c r="R180" s="3">
        <f t="shared" ref="R180" si="75">Q180/O180</f>
        <v>1.3333333333333335E-3</v>
      </c>
      <c r="S180" s="3"/>
    </row>
    <row r="181" spans="1:19" x14ac:dyDescent="0.35">
      <c r="A181">
        <v>16786</v>
      </c>
      <c r="B181">
        <v>99</v>
      </c>
      <c r="D181" t="s">
        <v>124</v>
      </c>
      <c r="E181" s="1">
        <v>38110.458333333336</v>
      </c>
      <c r="F181" s="1" t="s">
        <v>171</v>
      </c>
      <c r="G181" t="s">
        <v>178</v>
      </c>
      <c r="H181" t="s">
        <v>115</v>
      </c>
      <c r="I181">
        <v>39</v>
      </c>
      <c r="J181" t="s">
        <v>56</v>
      </c>
      <c r="K181" t="s">
        <v>55</v>
      </c>
      <c r="L181">
        <v>10</v>
      </c>
      <c r="N181">
        <v>144</v>
      </c>
      <c r="O181" s="4"/>
      <c r="P181" s="4">
        <v>1700</v>
      </c>
      <c r="Q181" s="3">
        <f t="shared" si="73"/>
        <v>39</v>
      </c>
      <c r="R181" s="3"/>
      <c r="S181" s="3">
        <f t="shared" ref="S181:S182" si="76">Q181/P181</f>
        <v>2.2941176470588236E-2</v>
      </c>
    </row>
    <row r="182" spans="1:19" x14ac:dyDescent="0.35">
      <c r="A182">
        <v>16787</v>
      </c>
      <c r="B182">
        <v>99</v>
      </c>
      <c r="D182" t="s">
        <v>124</v>
      </c>
      <c r="E182" s="1">
        <v>38110.458333333336</v>
      </c>
      <c r="F182" s="1" t="s">
        <v>171</v>
      </c>
      <c r="G182" t="s">
        <v>178</v>
      </c>
      <c r="H182" t="s">
        <v>113</v>
      </c>
      <c r="I182">
        <v>0.1</v>
      </c>
      <c r="J182" t="s">
        <v>60</v>
      </c>
      <c r="K182" t="s">
        <v>55</v>
      </c>
      <c r="L182">
        <v>0.1</v>
      </c>
      <c r="N182">
        <v>144</v>
      </c>
      <c r="O182" s="4"/>
      <c r="P182" s="4">
        <v>5.3</v>
      </c>
      <c r="Q182" s="3">
        <f t="shared" si="73"/>
        <v>0.05</v>
      </c>
      <c r="R182" s="3"/>
      <c r="S182" s="3">
        <f t="shared" si="76"/>
        <v>9.4339622641509448E-3</v>
      </c>
    </row>
    <row r="183" spans="1:19" x14ac:dyDescent="0.35">
      <c r="A183">
        <v>16788</v>
      </c>
      <c r="B183">
        <v>99</v>
      </c>
      <c r="D183" t="s">
        <v>124</v>
      </c>
      <c r="E183" s="1">
        <v>38110.458333333336</v>
      </c>
      <c r="F183" s="1" t="s">
        <v>171</v>
      </c>
      <c r="G183" t="s">
        <v>178</v>
      </c>
      <c r="H183" t="s">
        <v>112</v>
      </c>
      <c r="I183">
        <v>0.1</v>
      </c>
      <c r="J183" t="s">
        <v>60</v>
      </c>
      <c r="K183" t="s">
        <v>55</v>
      </c>
      <c r="L183">
        <v>0.1</v>
      </c>
      <c r="N183">
        <v>144</v>
      </c>
      <c r="O183" s="5">
        <f>(EXP(0.7977*(LN(N183))-3.909))*(1.101672-(LN(N183)*0.041838))</f>
        <v>0.94467458531488968</v>
      </c>
      <c r="P183" s="4"/>
      <c r="Q183" s="3">
        <f t="shared" si="73"/>
        <v>0.05</v>
      </c>
      <c r="R183" s="3">
        <f t="shared" ref="R183:R188" si="77">Q183/O183</f>
        <v>5.2928278983321475E-2</v>
      </c>
      <c r="S183" s="3"/>
    </row>
    <row r="184" spans="1:19" x14ac:dyDescent="0.35">
      <c r="A184">
        <v>16789</v>
      </c>
      <c r="B184">
        <v>99</v>
      </c>
      <c r="D184" t="s">
        <v>124</v>
      </c>
      <c r="E184" s="1">
        <v>38110.458333333336</v>
      </c>
      <c r="F184" s="1" t="s">
        <v>171</v>
      </c>
      <c r="G184" t="s">
        <v>178</v>
      </c>
      <c r="H184" t="s">
        <v>110</v>
      </c>
      <c r="I184">
        <v>0.53</v>
      </c>
      <c r="J184" t="s">
        <v>56</v>
      </c>
      <c r="K184" t="s">
        <v>55</v>
      </c>
      <c r="L184">
        <v>0.1</v>
      </c>
      <c r="N184">
        <v>144</v>
      </c>
      <c r="O184" s="5">
        <f>(EXP(0.819*(LN(N184))+0.6848))*(0.86)</f>
        <v>99.908443601477657</v>
      </c>
      <c r="P184" s="4"/>
      <c r="Q184" s="3">
        <f t="shared" si="73"/>
        <v>0.53</v>
      </c>
      <c r="R184" s="3">
        <f t="shared" si="77"/>
        <v>5.3048569359573257E-3</v>
      </c>
      <c r="S184" s="3"/>
    </row>
    <row r="185" spans="1:19" x14ac:dyDescent="0.35">
      <c r="A185">
        <v>16790</v>
      </c>
      <c r="B185">
        <v>99</v>
      </c>
      <c r="D185" t="s">
        <v>124</v>
      </c>
      <c r="E185" s="1">
        <v>38110.458333333336</v>
      </c>
      <c r="F185" s="1" t="s">
        <v>171</v>
      </c>
      <c r="G185" t="s">
        <v>178</v>
      </c>
      <c r="H185" t="s">
        <v>108</v>
      </c>
      <c r="I185">
        <v>0.36</v>
      </c>
      <c r="J185" t="s">
        <v>56</v>
      </c>
      <c r="K185" t="s">
        <v>55</v>
      </c>
      <c r="L185">
        <v>0.1</v>
      </c>
      <c r="N185">
        <v>144</v>
      </c>
      <c r="O185" s="5">
        <f>(EXP(0.8545*(LN(N185))-1.702))*(0.96)</f>
        <v>12.229896293321708</v>
      </c>
      <c r="P185" s="4"/>
      <c r="Q185" s="3">
        <f t="shared" si="73"/>
        <v>0.36</v>
      </c>
      <c r="R185" s="3">
        <f t="shared" si="77"/>
        <v>2.9436063182038806E-2</v>
      </c>
      <c r="S185" s="3"/>
    </row>
    <row r="186" spans="1:19" x14ac:dyDescent="0.35">
      <c r="A186">
        <v>16792</v>
      </c>
      <c r="B186">
        <v>99</v>
      </c>
      <c r="D186" t="s">
        <v>124</v>
      </c>
      <c r="E186" s="1">
        <v>38110.458333333336</v>
      </c>
      <c r="F186" s="1" t="s">
        <v>171</v>
      </c>
      <c r="G186" t="s">
        <v>178</v>
      </c>
      <c r="H186" t="s">
        <v>106</v>
      </c>
      <c r="I186">
        <v>0.1</v>
      </c>
      <c r="J186" t="s">
        <v>60</v>
      </c>
      <c r="K186" t="s">
        <v>55</v>
      </c>
      <c r="L186">
        <v>0.1</v>
      </c>
      <c r="N186">
        <v>144</v>
      </c>
      <c r="O186" s="5">
        <f>(EXP(1.273*(LN(N186))-3.259))*(1.46203-(LN(N186)*0.145712))</f>
        <v>15.856551570633822</v>
      </c>
      <c r="P186" s="4"/>
      <c r="Q186" s="3">
        <f t="shared" si="73"/>
        <v>0.05</v>
      </c>
      <c r="R186" s="3">
        <f t="shared" si="77"/>
        <v>3.1532707333793504E-3</v>
      </c>
      <c r="S186" s="3"/>
    </row>
    <row r="187" spans="1:19" x14ac:dyDescent="0.35">
      <c r="A187">
        <v>16795</v>
      </c>
      <c r="B187">
        <v>99</v>
      </c>
      <c r="D187" t="s">
        <v>124</v>
      </c>
      <c r="E187" s="1">
        <v>38110.458333333336</v>
      </c>
      <c r="F187" s="1" t="s">
        <v>171</v>
      </c>
      <c r="G187" t="s">
        <v>178</v>
      </c>
      <c r="H187" t="s">
        <v>103</v>
      </c>
      <c r="I187">
        <v>0.14000000000000001</v>
      </c>
      <c r="J187" t="s">
        <v>56</v>
      </c>
      <c r="K187" t="s">
        <v>55</v>
      </c>
      <c r="L187">
        <v>0.1</v>
      </c>
      <c r="N187">
        <v>144</v>
      </c>
      <c r="O187" s="5">
        <f>(EXP(0.846*(LN(N187))-0.884))*(0.997)</f>
        <v>27.590114614389904</v>
      </c>
      <c r="P187" s="4"/>
      <c r="Q187" s="3">
        <f t="shared" si="73"/>
        <v>0.14000000000000001</v>
      </c>
      <c r="R187" s="3">
        <f t="shared" si="77"/>
        <v>5.0742812038548617E-3</v>
      </c>
      <c r="S187" s="3"/>
    </row>
    <row r="188" spans="1:19" x14ac:dyDescent="0.35">
      <c r="A188">
        <v>16815</v>
      </c>
      <c r="B188">
        <v>99</v>
      </c>
      <c r="D188" t="s">
        <v>124</v>
      </c>
      <c r="E188" s="1">
        <v>38110.458333333336</v>
      </c>
      <c r="F188" s="1" t="s">
        <v>171</v>
      </c>
      <c r="G188" t="s">
        <v>178</v>
      </c>
      <c r="H188" t="s">
        <v>119</v>
      </c>
      <c r="I188">
        <v>0.5</v>
      </c>
      <c r="J188" t="s">
        <v>60</v>
      </c>
      <c r="K188" t="s">
        <v>55</v>
      </c>
      <c r="L188">
        <v>0.5</v>
      </c>
      <c r="N188">
        <v>144</v>
      </c>
      <c r="O188" s="5">
        <v>5</v>
      </c>
      <c r="P188" s="4"/>
      <c r="Q188" s="3">
        <f t="shared" si="73"/>
        <v>0.25</v>
      </c>
      <c r="R188" s="3">
        <f t="shared" si="77"/>
        <v>0.05</v>
      </c>
      <c r="S188" s="3"/>
    </row>
    <row r="189" spans="1:19" x14ac:dyDescent="0.35">
      <c r="A189">
        <v>16796</v>
      </c>
      <c r="B189">
        <v>99</v>
      </c>
      <c r="D189" t="s">
        <v>124</v>
      </c>
      <c r="E189" s="1">
        <v>38110.458333333336</v>
      </c>
      <c r="F189" s="1" t="s">
        <v>171</v>
      </c>
      <c r="G189" t="s">
        <v>178</v>
      </c>
      <c r="H189" t="s">
        <v>101</v>
      </c>
      <c r="I189">
        <v>0.1</v>
      </c>
      <c r="J189" t="s">
        <v>60</v>
      </c>
      <c r="K189" t="s">
        <v>55</v>
      </c>
      <c r="L189">
        <v>0.1</v>
      </c>
      <c r="N189">
        <v>144</v>
      </c>
      <c r="O189" s="4"/>
      <c r="P189" s="4">
        <v>0.12</v>
      </c>
      <c r="Q189" s="3">
        <f t="shared" si="73"/>
        <v>0.05</v>
      </c>
      <c r="R189" s="3"/>
      <c r="S189" s="3">
        <f t="shared" ref="S189:S190" si="78">Q189/P189</f>
        <v>0.41666666666666669</v>
      </c>
    </row>
    <row r="190" spans="1:19" x14ac:dyDescent="0.35">
      <c r="A190">
        <v>16794</v>
      </c>
      <c r="B190">
        <v>99</v>
      </c>
      <c r="D190" t="s">
        <v>124</v>
      </c>
      <c r="E190" s="1">
        <v>38110.458333333336</v>
      </c>
      <c r="F190" s="1" t="s">
        <v>171</v>
      </c>
      <c r="G190" t="s">
        <v>178</v>
      </c>
      <c r="H190" t="s">
        <v>104</v>
      </c>
      <c r="I190">
        <v>0.2</v>
      </c>
      <c r="J190" t="s">
        <v>60</v>
      </c>
      <c r="K190" t="s">
        <v>55</v>
      </c>
      <c r="L190">
        <v>0.2</v>
      </c>
      <c r="N190">
        <v>144</v>
      </c>
      <c r="O190" s="4"/>
      <c r="P190" s="4">
        <v>40</v>
      </c>
      <c r="Q190" s="3">
        <f t="shared" si="73"/>
        <v>0.1</v>
      </c>
      <c r="R190" s="3"/>
      <c r="S190" s="3">
        <f t="shared" si="78"/>
        <v>2.5000000000000001E-3</v>
      </c>
    </row>
    <row r="191" spans="1:19" x14ac:dyDescent="0.35">
      <c r="A191">
        <v>16822</v>
      </c>
      <c r="B191">
        <v>99</v>
      </c>
      <c r="D191" t="s">
        <v>124</v>
      </c>
      <c r="E191" s="1">
        <v>38110.458333333336</v>
      </c>
      <c r="F191" s="1" t="s">
        <v>171</v>
      </c>
      <c r="G191" t="s">
        <v>178</v>
      </c>
      <c r="H191" t="s">
        <v>100</v>
      </c>
      <c r="I191">
        <v>1</v>
      </c>
      <c r="J191" t="s">
        <v>60</v>
      </c>
      <c r="K191" t="s">
        <v>55</v>
      </c>
      <c r="L191">
        <v>1</v>
      </c>
      <c r="N191">
        <v>144</v>
      </c>
      <c r="O191" s="5">
        <f>(EXP(0.8473*(LN(N191))+0.884))*(0.986)</f>
        <v>160.90656973790414</v>
      </c>
      <c r="P191" s="4"/>
      <c r="Q191" s="3">
        <f t="shared" si="73"/>
        <v>0.5</v>
      </c>
      <c r="R191" s="3">
        <f t="shared" ref="R191" si="79">Q191/O191</f>
        <v>3.1073933203251735E-3</v>
      </c>
      <c r="S191" s="3"/>
    </row>
    <row r="192" spans="1:19" x14ac:dyDescent="0.35">
      <c r="E192" s="1"/>
      <c r="F192" s="1"/>
      <c r="O192" s="3"/>
      <c r="P192" s="3"/>
      <c r="Q192" s="3" t="s">
        <v>193</v>
      </c>
      <c r="R192" s="3">
        <f>SUM(R178:R191)</f>
        <v>0.15033747769221034</v>
      </c>
      <c r="S192" s="3">
        <f>SUM(S178:S191)</f>
        <v>0.45646231822191868</v>
      </c>
    </row>
    <row r="193" spans="1:19" x14ac:dyDescent="0.35">
      <c r="E193" s="1"/>
      <c r="F193" s="1"/>
    </row>
    <row r="194" spans="1:19" x14ac:dyDescent="0.35">
      <c r="A194">
        <v>24521</v>
      </c>
      <c r="B194">
        <v>99</v>
      </c>
      <c r="D194" t="s">
        <v>138</v>
      </c>
      <c r="E194" s="1">
        <v>39897.395833333336</v>
      </c>
      <c r="F194" s="1" t="s">
        <v>171</v>
      </c>
      <c r="G194" t="s">
        <v>178</v>
      </c>
      <c r="H194" t="s">
        <v>120</v>
      </c>
      <c r="I194">
        <v>1</v>
      </c>
      <c r="J194" t="s">
        <v>60</v>
      </c>
      <c r="K194" t="s">
        <v>55</v>
      </c>
      <c r="L194">
        <v>1</v>
      </c>
      <c r="M194">
        <v>6.98</v>
      </c>
      <c r="N194">
        <v>127</v>
      </c>
      <c r="O194" s="4"/>
      <c r="P194" s="4">
        <v>420</v>
      </c>
      <c r="Q194" s="3">
        <f>IF(J194="U",I194*0.5,I194)</f>
        <v>0.5</v>
      </c>
      <c r="R194" s="3"/>
      <c r="S194" s="3">
        <f>Q194/P194</f>
        <v>1.1904761904761906E-3</v>
      </c>
    </row>
    <row r="195" spans="1:19" x14ac:dyDescent="0.35">
      <c r="A195">
        <v>24519</v>
      </c>
      <c r="B195">
        <v>99</v>
      </c>
      <c r="D195" t="s">
        <v>138</v>
      </c>
      <c r="E195" s="1">
        <v>39897.395833333336</v>
      </c>
      <c r="F195" s="1" t="s">
        <v>171</v>
      </c>
      <c r="G195" t="s">
        <v>178</v>
      </c>
      <c r="H195" t="s">
        <v>121</v>
      </c>
      <c r="I195">
        <v>0.5</v>
      </c>
      <c r="J195" t="s">
        <v>60</v>
      </c>
      <c r="K195" t="s">
        <v>55</v>
      </c>
      <c r="L195">
        <v>0.5</v>
      </c>
      <c r="M195" t="s">
        <v>134</v>
      </c>
      <c r="N195">
        <v>127</v>
      </c>
      <c r="O195" s="4"/>
      <c r="P195" s="4">
        <v>30</v>
      </c>
      <c r="Q195" s="3">
        <f t="shared" ref="Q195:Q207" si="80">IF(J195="U",I195*0.5,I195)</f>
        <v>0.25</v>
      </c>
      <c r="R195" s="3"/>
      <c r="S195" s="3">
        <f t="shared" ref="S195" si="81">Q195/P195</f>
        <v>8.3333333333333332E-3</v>
      </c>
    </row>
    <row r="196" spans="1:19" x14ac:dyDescent="0.35">
      <c r="A196">
        <v>24492</v>
      </c>
      <c r="B196">
        <v>99</v>
      </c>
      <c r="D196" t="s">
        <v>138</v>
      </c>
      <c r="E196" s="1">
        <v>39897.395833333336</v>
      </c>
      <c r="F196" s="1" t="s">
        <v>171</v>
      </c>
      <c r="G196" t="s">
        <v>178</v>
      </c>
      <c r="H196" t="s">
        <v>98</v>
      </c>
      <c r="I196">
        <v>0.15</v>
      </c>
      <c r="J196" t="s">
        <v>56</v>
      </c>
      <c r="K196" t="s">
        <v>55</v>
      </c>
      <c r="L196">
        <v>0.1</v>
      </c>
      <c r="M196">
        <v>1.36</v>
      </c>
      <c r="N196">
        <v>127</v>
      </c>
      <c r="O196" s="4">
        <v>150</v>
      </c>
      <c r="P196" s="4"/>
      <c r="Q196" s="3">
        <f t="shared" si="80"/>
        <v>0.15</v>
      </c>
      <c r="R196" s="3">
        <f t="shared" ref="R196" si="82">Q196/O196</f>
        <v>1E-3</v>
      </c>
      <c r="S196" s="3"/>
    </row>
    <row r="197" spans="1:19" x14ac:dyDescent="0.35">
      <c r="A197">
        <v>24493</v>
      </c>
      <c r="B197">
        <v>99</v>
      </c>
      <c r="D197" t="s">
        <v>138</v>
      </c>
      <c r="E197" s="1">
        <v>39897.395833333336</v>
      </c>
      <c r="F197" s="1" t="s">
        <v>171</v>
      </c>
      <c r="G197" t="s">
        <v>178</v>
      </c>
      <c r="H197" t="s">
        <v>115</v>
      </c>
      <c r="I197">
        <v>35</v>
      </c>
      <c r="J197" t="s">
        <v>56</v>
      </c>
      <c r="K197" t="s">
        <v>55</v>
      </c>
      <c r="L197">
        <v>10</v>
      </c>
      <c r="N197">
        <v>127</v>
      </c>
      <c r="O197" s="4"/>
      <c r="P197" s="4">
        <v>1700</v>
      </c>
      <c r="Q197" s="3">
        <f t="shared" si="80"/>
        <v>35</v>
      </c>
      <c r="R197" s="3"/>
      <c r="S197" s="3">
        <f t="shared" ref="S197:S198" si="83">Q197/P197</f>
        <v>2.0588235294117647E-2</v>
      </c>
    </row>
    <row r="198" spans="1:19" x14ac:dyDescent="0.35">
      <c r="A198">
        <v>24495</v>
      </c>
      <c r="B198">
        <v>99</v>
      </c>
      <c r="D198" t="s">
        <v>138</v>
      </c>
      <c r="E198" s="1">
        <v>39897.395833333336</v>
      </c>
      <c r="F198" s="1" t="s">
        <v>171</v>
      </c>
      <c r="G198" t="s">
        <v>178</v>
      </c>
      <c r="H198" t="s">
        <v>113</v>
      </c>
      <c r="I198">
        <v>0.1</v>
      </c>
      <c r="J198" t="s">
        <v>60</v>
      </c>
      <c r="K198" t="s">
        <v>55</v>
      </c>
      <c r="L198">
        <v>0.1</v>
      </c>
      <c r="N198">
        <v>127</v>
      </c>
      <c r="O198" s="4"/>
      <c r="P198" s="4">
        <v>5.3</v>
      </c>
      <c r="Q198" s="3">
        <f t="shared" si="80"/>
        <v>0.05</v>
      </c>
      <c r="R198" s="3"/>
      <c r="S198" s="3">
        <f t="shared" si="83"/>
        <v>9.4339622641509448E-3</v>
      </c>
    </row>
    <row r="199" spans="1:19" x14ac:dyDescent="0.35">
      <c r="A199">
        <v>24496</v>
      </c>
      <c r="B199">
        <v>99</v>
      </c>
      <c r="D199" t="s">
        <v>138</v>
      </c>
      <c r="E199" s="1">
        <v>39897.395833333336</v>
      </c>
      <c r="F199" s="1" t="s">
        <v>171</v>
      </c>
      <c r="G199" t="s">
        <v>178</v>
      </c>
      <c r="H199" t="s">
        <v>112</v>
      </c>
      <c r="I199">
        <v>0.1</v>
      </c>
      <c r="J199" t="s">
        <v>60</v>
      </c>
      <c r="K199" t="s">
        <v>55</v>
      </c>
      <c r="L199">
        <v>0.1</v>
      </c>
      <c r="N199">
        <v>127</v>
      </c>
      <c r="O199" s="5">
        <f>(EXP(0.7977*(LN(N199))-3.909))*(1.101672-(LN(N199)*0.041838))</f>
        <v>0.85962141327740926</v>
      </c>
      <c r="P199" s="4"/>
      <c r="Q199" s="3">
        <f t="shared" si="80"/>
        <v>0.05</v>
      </c>
      <c r="R199" s="3">
        <f t="shared" ref="R199:R204" si="84">Q199/O199</f>
        <v>5.8165140174171598E-2</v>
      </c>
      <c r="S199" s="3"/>
    </row>
    <row r="200" spans="1:19" x14ac:dyDescent="0.35">
      <c r="A200">
        <v>24497</v>
      </c>
      <c r="B200">
        <v>99</v>
      </c>
      <c r="D200" t="s">
        <v>138</v>
      </c>
      <c r="E200" s="1">
        <v>39897.395833333336</v>
      </c>
      <c r="F200" s="1" t="s">
        <v>171</v>
      </c>
      <c r="G200" t="s">
        <v>178</v>
      </c>
      <c r="H200" t="s">
        <v>110</v>
      </c>
      <c r="I200">
        <v>2.98</v>
      </c>
      <c r="J200" t="s">
        <v>56</v>
      </c>
      <c r="K200" t="s">
        <v>55</v>
      </c>
      <c r="L200">
        <v>0.1</v>
      </c>
      <c r="N200">
        <v>127</v>
      </c>
      <c r="O200" s="5">
        <f>(EXP(0.819*(LN(N200))+0.6848))*(0.86)</f>
        <v>90.140208837720664</v>
      </c>
      <c r="P200" s="4"/>
      <c r="Q200" s="3">
        <f t="shared" si="80"/>
        <v>2.98</v>
      </c>
      <c r="R200" s="3">
        <f t="shared" si="84"/>
        <v>3.3059608341543686E-2</v>
      </c>
      <c r="S200" s="3"/>
    </row>
    <row r="201" spans="1:19" x14ac:dyDescent="0.35">
      <c r="A201">
        <v>24498</v>
      </c>
      <c r="B201">
        <v>99</v>
      </c>
      <c r="D201" t="s">
        <v>138</v>
      </c>
      <c r="E201" s="1">
        <v>39897.395833333336</v>
      </c>
      <c r="F201" s="1" t="s">
        <v>171</v>
      </c>
      <c r="G201" t="s">
        <v>178</v>
      </c>
      <c r="H201" t="s">
        <v>108</v>
      </c>
      <c r="I201">
        <v>0.49</v>
      </c>
      <c r="J201" t="s">
        <v>56</v>
      </c>
      <c r="K201" t="s">
        <v>55</v>
      </c>
      <c r="L201">
        <v>0.1</v>
      </c>
      <c r="N201">
        <v>127</v>
      </c>
      <c r="O201" s="5">
        <f>(EXP(0.8545*(LN(N201))-1.702))*(0.96)</f>
        <v>10.985056737913615</v>
      </c>
      <c r="P201" s="4"/>
      <c r="Q201" s="3">
        <f t="shared" si="80"/>
        <v>0.49</v>
      </c>
      <c r="R201" s="3">
        <f t="shared" si="84"/>
        <v>4.4606050900840896E-2</v>
      </c>
      <c r="S201" s="3"/>
    </row>
    <row r="202" spans="1:19" x14ac:dyDescent="0.35">
      <c r="A202">
        <v>24500</v>
      </c>
      <c r="B202">
        <v>99</v>
      </c>
      <c r="D202" t="s">
        <v>138</v>
      </c>
      <c r="E202" s="1">
        <v>39897.395833333336</v>
      </c>
      <c r="F202" s="1" t="s">
        <v>171</v>
      </c>
      <c r="G202" t="s">
        <v>178</v>
      </c>
      <c r="H202" t="s">
        <v>106</v>
      </c>
      <c r="I202">
        <v>0.1</v>
      </c>
      <c r="J202" t="s">
        <v>60</v>
      </c>
      <c r="K202" t="s">
        <v>55</v>
      </c>
      <c r="L202">
        <v>0.1</v>
      </c>
      <c r="N202">
        <v>127</v>
      </c>
      <c r="O202" s="5">
        <f>(EXP(1.273*(LN(N202))-3.259))*(1.46203-(LN(N202)*0.145712))</f>
        <v>13.848350677781555</v>
      </c>
      <c r="P202" s="4"/>
      <c r="Q202" s="3">
        <f t="shared" si="80"/>
        <v>0.05</v>
      </c>
      <c r="R202" s="3">
        <f t="shared" si="84"/>
        <v>3.6105382628864638E-3</v>
      </c>
      <c r="S202" s="3"/>
    </row>
    <row r="203" spans="1:19" x14ac:dyDescent="0.35">
      <c r="A203">
        <v>24504</v>
      </c>
      <c r="B203">
        <v>99</v>
      </c>
      <c r="D203" t="s">
        <v>138</v>
      </c>
      <c r="E203" s="1">
        <v>39897.395833333336</v>
      </c>
      <c r="F203" s="1" t="s">
        <v>171</v>
      </c>
      <c r="G203" t="s">
        <v>178</v>
      </c>
      <c r="H203" t="s">
        <v>103</v>
      </c>
      <c r="I203">
        <v>0.14000000000000001</v>
      </c>
      <c r="J203" t="s">
        <v>56</v>
      </c>
      <c r="K203" t="s">
        <v>55</v>
      </c>
      <c r="L203">
        <v>0.1</v>
      </c>
      <c r="N203">
        <v>127</v>
      </c>
      <c r="O203" s="5">
        <f>(EXP(0.846*(LN(N203))-0.884))*(0.997)</f>
        <v>24.808287385612111</v>
      </c>
      <c r="P203" s="4"/>
      <c r="Q203" s="3">
        <f t="shared" si="80"/>
        <v>0.14000000000000001</v>
      </c>
      <c r="R203" s="3">
        <f t="shared" si="84"/>
        <v>5.6432754838689446E-3</v>
      </c>
      <c r="S203" s="3"/>
    </row>
    <row r="204" spans="1:19" x14ac:dyDescent="0.35">
      <c r="A204">
        <v>24522</v>
      </c>
      <c r="B204">
        <v>99</v>
      </c>
      <c r="D204" t="s">
        <v>138</v>
      </c>
      <c r="E204" s="1">
        <v>39897.395833333336</v>
      </c>
      <c r="F204" s="1" t="s">
        <v>171</v>
      </c>
      <c r="G204" t="s">
        <v>178</v>
      </c>
      <c r="H204" t="s">
        <v>119</v>
      </c>
      <c r="I204">
        <v>0.5</v>
      </c>
      <c r="J204" t="s">
        <v>60</v>
      </c>
      <c r="K204" t="s">
        <v>55</v>
      </c>
      <c r="L204">
        <v>0.5</v>
      </c>
      <c r="N204">
        <v>127</v>
      </c>
      <c r="O204" s="5">
        <v>5</v>
      </c>
      <c r="P204" s="4"/>
      <c r="Q204" s="3">
        <f t="shared" si="80"/>
        <v>0.25</v>
      </c>
      <c r="R204" s="3">
        <f t="shared" si="84"/>
        <v>0.05</v>
      </c>
      <c r="S204" s="3"/>
    </row>
    <row r="205" spans="1:19" x14ac:dyDescent="0.35">
      <c r="A205">
        <v>24505</v>
      </c>
      <c r="B205">
        <v>99</v>
      </c>
      <c r="D205" t="s">
        <v>138</v>
      </c>
      <c r="E205" s="1">
        <v>39897.395833333336</v>
      </c>
      <c r="F205" s="1" t="s">
        <v>171</v>
      </c>
      <c r="G205" t="s">
        <v>178</v>
      </c>
      <c r="H205" t="s">
        <v>101</v>
      </c>
      <c r="I205">
        <v>0.1</v>
      </c>
      <c r="J205" t="s">
        <v>60</v>
      </c>
      <c r="K205" t="s">
        <v>55</v>
      </c>
      <c r="L205">
        <v>0.1</v>
      </c>
      <c r="N205">
        <v>127</v>
      </c>
      <c r="O205" s="4"/>
      <c r="P205" s="4">
        <v>0.12</v>
      </c>
      <c r="Q205" s="3">
        <f t="shared" si="80"/>
        <v>0.05</v>
      </c>
      <c r="R205" s="3"/>
      <c r="S205" s="3">
        <f t="shared" ref="S205:S206" si="85">Q205/P205</f>
        <v>0.41666666666666669</v>
      </c>
    </row>
    <row r="206" spans="1:19" x14ac:dyDescent="0.35">
      <c r="A206">
        <v>24503</v>
      </c>
      <c r="B206">
        <v>99</v>
      </c>
      <c r="D206" t="s">
        <v>138</v>
      </c>
      <c r="E206" s="1">
        <v>39897.395833333336</v>
      </c>
      <c r="F206" s="1" t="s">
        <v>171</v>
      </c>
      <c r="G206" t="s">
        <v>178</v>
      </c>
      <c r="H206" t="s">
        <v>104</v>
      </c>
      <c r="I206">
        <v>0.1</v>
      </c>
      <c r="J206" t="s">
        <v>60</v>
      </c>
      <c r="K206" t="s">
        <v>55</v>
      </c>
      <c r="L206">
        <v>0.1</v>
      </c>
      <c r="N206">
        <v>127</v>
      </c>
      <c r="O206" s="4"/>
      <c r="P206" s="4">
        <v>40</v>
      </c>
      <c r="Q206" s="3">
        <f t="shared" si="80"/>
        <v>0.05</v>
      </c>
      <c r="R206" s="3"/>
      <c r="S206" s="3">
        <f t="shared" si="85"/>
        <v>1.25E-3</v>
      </c>
    </row>
    <row r="207" spans="1:19" x14ac:dyDescent="0.35">
      <c r="A207">
        <v>24518</v>
      </c>
      <c r="B207">
        <v>99</v>
      </c>
      <c r="D207" t="s">
        <v>138</v>
      </c>
      <c r="E207" s="1">
        <v>39897.395833333336</v>
      </c>
      <c r="F207" s="1" t="s">
        <v>171</v>
      </c>
      <c r="G207" t="s">
        <v>178</v>
      </c>
      <c r="H207" t="s">
        <v>100</v>
      </c>
      <c r="I207">
        <v>1.4</v>
      </c>
      <c r="J207" t="s">
        <v>56</v>
      </c>
      <c r="K207" t="s">
        <v>55</v>
      </c>
      <c r="L207">
        <v>1</v>
      </c>
      <c r="N207">
        <v>127</v>
      </c>
      <c r="O207" s="5">
        <f>(EXP(0.8473*(LN(N207))+0.884))*(0.986)</f>
        <v>144.65922354759545</v>
      </c>
      <c r="P207" s="4"/>
      <c r="Q207" s="3">
        <f t="shared" si="80"/>
        <v>1.4</v>
      </c>
      <c r="R207" s="3">
        <f t="shared" ref="R207" si="86">Q207/O207</f>
        <v>9.6779172849588476E-3</v>
      </c>
      <c r="S207" s="3"/>
    </row>
    <row r="208" spans="1:19" x14ac:dyDescent="0.35">
      <c r="E208" s="1"/>
      <c r="F208" s="1"/>
      <c r="N208">
        <v>127</v>
      </c>
      <c r="O208" s="3"/>
      <c r="P208" s="3"/>
      <c r="Q208" s="3" t="s">
        <v>193</v>
      </c>
      <c r="R208" s="3">
        <f>SUM(R194:R207)</f>
        <v>0.20576253044827045</v>
      </c>
      <c r="S208" s="3">
        <f>SUM(S194:S207)</f>
        <v>0.45746267374874477</v>
      </c>
    </row>
    <row r="209" spans="1:19" x14ac:dyDescent="0.35">
      <c r="E209" s="1"/>
      <c r="F209" s="1"/>
    </row>
    <row r="210" spans="1:19" x14ac:dyDescent="0.35">
      <c r="A210">
        <v>29588</v>
      </c>
      <c r="B210">
        <v>99</v>
      </c>
      <c r="D210" t="s">
        <v>157</v>
      </c>
      <c r="E210" s="1">
        <v>42836.552083333336</v>
      </c>
      <c r="F210" s="1" t="s">
        <v>174</v>
      </c>
      <c r="G210" t="s">
        <v>178</v>
      </c>
      <c r="H210" t="s">
        <v>120</v>
      </c>
      <c r="I210">
        <v>3.22</v>
      </c>
      <c r="J210" t="s">
        <v>56</v>
      </c>
      <c r="K210" t="s">
        <v>55</v>
      </c>
      <c r="L210">
        <v>0.3</v>
      </c>
      <c r="M210">
        <v>6.73</v>
      </c>
      <c r="N210">
        <v>144</v>
      </c>
      <c r="O210" s="4"/>
      <c r="P210" s="4">
        <v>350</v>
      </c>
      <c r="Q210" s="3">
        <f>IF(J210="U",I210*0.5,I210)</f>
        <v>3.22</v>
      </c>
      <c r="R210" s="3"/>
      <c r="S210" s="3">
        <f>Q210/P210</f>
        <v>9.1999999999999998E-3</v>
      </c>
    </row>
    <row r="211" spans="1:19" x14ac:dyDescent="0.35">
      <c r="A211">
        <v>29589</v>
      </c>
      <c r="B211">
        <v>99</v>
      </c>
      <c r="D211" t="s">
        <v>157</v>
      </c>
      <c r="E211" s="1">
        <v>42836.552083333336</v>
      </c>
      <c r="F211" s="1" t="s">
        <v>174</v>
      </c>
      <c r="G211" t="s">
        <v>178</v>
      </c>
      <c r="H211" t="s">
        <v>121</v>
      </c>
      <c r="I211">
        <v>0.02</v>
      </c>
      <c r="J211" t="s">
        <v>140</v>
      </c>
      <c r="K211" t="s">
        <v>55</v>
      </c>
      <c r="L211">
        <v>0.02</v>
      </c>
      <c r="M211" t="s">
        <v>134</v>
      </c>
      <c r="N211">
        <v>144</v>
      </c>
      <c r="O211" s="4"/>
      <c r="P211" s="4">
        <v>30</v>
      </c>
      <c r="Q211" s="3">
        <f t="shared" ref="Q211:Q223" si="87">IF(J211="U",I211*0.5,I211)</f>
        <v>0.02</v>
      </c>
      <c r="R211" s="3"/>
      <c r="S211" s="3">
        <f t="shared" ref="S211" si="88">Q211/P211</f>
        <v>6.6666666666666664E-4</v>
      </c>
    </row>
    <row r="212" spans="1:19" x14ac:dyDescent="0.35">
      <c r="A212">
        <v>29590</v>
      </c>
      <c r="B212">
        <v>99</v>
      </c>
      <c r="D212" t="s">
        <v>157</v>
      </c>
      <c r="E212" s="1">
        <v>42836.552083333336</v>
      </c>
      <c r="F212" s="1" t="s">
        <v>174</v>
      </c>
      <c r="G212" t="s">
        <v>178</v>
      </c>
      <c r="H212" t="s">
        <v>98</v>
      </c>
      <c r="I212">
        <v>0.28999999999999998</v>
      </c>
      <c r="J212" t="s">
        <v>140</v>
      </c>
      <c r="K212" t="s">
        <v>55</v>
      </c>
      <c r="L212">
        <v>0.2</v>
      </c>
      <c r="M212">
        <v>1.36</v>
      </c>
      <c r="N212">
        <v>144</v>
      </c>
      <c r="O212" s="4">
        <v>150</v>
      </c>
      <c r="P212" s="4"/>
      <c r="Q212" s="3">
        <f t="shared" si="87"/>
        <v>0.28999999999999998</v>
      </c>
      <c r="R212" s="3">
        <f t="shared" ref="R212" si="89">Q212/O212</f>
        <v>1.9333333333333331E-3</v>
      </c>
      <c r="S212" s="3"/>
    </row>
    <row r="213" spans="1:19" x14ac:dyDescent="0.35">
      <c r="A213">
        <v>29622</v>
      </c>
      <c r="B213">
        <v>99</v>
      </c>
      <c r="D213" t="s">
        <v>157</v>
      </c>
      <c r="E213" s="1">
        <v>42836.552083333336</v>
      </c>
      <c r="F213" s="1" t="s">
        <v>174</v>
      </c>
      <c r="G213" t="s">
        <v>178</v>
      </c>
      <c r="H213" t="s">
        <v>115</v>
      </c>
      <c r="I213">
        <v>36</v>
      </c>
      <c r="J213" t="s">
        <v>56</v>
      </c>
      <c r="K213" t="s">
        <v>55</v>
      </c>
      <c r="L213">
        <v>4</v>
      </c>
      <c r="N213">
        <v>144</v>
      </c>
      <c r="O213" s="4"/>
      <c r="P213" s="4">
        <v>1700</v>
      </c>
      <c r="Q213" s="3">
        <f t="shared" si="87"/>
        <v>36</v>
      </c>
      <c r="R213" s="3"/>
      <c r="S213" s="3">
        <f t="shared" ref="S213:S214" si="90">Q213/P213</f>
        <v>2.1176470588235293E-2</v>
      </c>
    </row>
    <row r="214" spans="1:19" x14ac:dyDescent="0.35">
      <c r="A214">
        <v>29591</v>
      </c>
      <c r="B214">
        <v>99</v>
      </c>
      <c r="D214" t="s">
        <v>157</v>
      </c>
      <c r="E214" s="1">
        <v>42836.552083333336</v>
      </c>
      <c r="F214" s="1" t="s">
        <v>174</v>
      </c>
      <c r="G214" t="s">
        <v>178</v>
      </c>
      <c r="H214" t="s">
        <v>113</v>
      </c>
      <c r="I214">
        <v>0.2</v>
      </c>
      <c r="J214" t="s">
        <v>60</v>
      </c>
      <c r="K214" t="s">
        <v>55</v>
      </c>
      <c r="L214">
        <v>0.2</v>
      </c>
      <c r="N214">
        <v>144</v>
      </c>
      <c r="O214" s="4"/>
      <c r="P214" s="4">
        <v>5.3</v>
      </c>
      <c r="Q214" s="3">
        <f t="shared" si="87"/>
        <v>0.1</v>
      </c>
      <c r="R214" s="3"/>
      <c r="S214" s="3">
        <f t="shared" si="90"/>
        <v>1.886792452830189E-2</v>
      </c>
    </row>
    <row r="215" spans="1:19" x14ac:dyDescent="0.35">
      <c r="A215">
        <v>29592</v>
      </c>
      <c r="B215">
        <v>99</v>
      </c>
      <c r="D215" t="s">
        <v>157</v>
      </c>
      <c r="E215" s="1">
        <v>42836.552083333336</v>
      </c>
      <c r="F215" s="1" t="s">
        <v>174</v>
      </c>
      <c r="G215" t="s">
        <v>178</v>
      </c>
      <c r="H215" t="s">
        <v>112</v>
      </c>
      <c r="I215">
        <v>0.1</v>
      </c>
      <c r="J215" t="s">
        <v>60</v>
      </c>
      <c r="K215" t="s">
        <v>55</v>
      </c>
      <c r="L215">
        <v>0.1</v>
      </c>
      <c r="N215">
        <v>144</v>
      </c>
      <c r="O215" s="5">
        <f>(EXP(0.7977*(LN(N215))-3.909))*(1.101672-(LN(N215)*0.041838))</f>
        <v>0.94467458531488968</v>
      </c>
      <c r="P215" s="4"/>
      <c r="Q215" s="3">
        <f t="shared" si="87"/>
        <v>0.05</v>
      </c>
      <c r="R215" s="3">
        <f t="shared" ref="R215:R220" si="91">Q215/O215</f>
        <v>5.2928278983321475E-2</v>
      </c>
      <c r="S215" s="3"/>
    </row>
    <row r="216" spans="1:19" x14ac:dyDescent="0.35">
      <c r="A216">
        <v>29593</v>
      </c>
      <c r="B216">
        <v>99</v>
      </c>
      <c r="D216" t="s">
        <v>157</v>
      </c>
      <c r="E216" s="1">
        <v>42836.552083333336</v>
      </c>
      <c r="F216" s="1" t="s">
        <v>174</v>
      </c>
      <c r="G216" t="s">
        <v>178</v>
      </c>
      <c r="H216" t="s">
        <v>110</v>
      </c>
      <c r="I216">
        <v>0.73</v>
      </c>
      <c r="J216" t="s">
        <v>140</v>
      </c>
      <c r="K216" t="s">
        <v>55</v>
      </c>
      <c r="L216">
        <v>0.3</v>
      </c>
      <c r="N216">
        <v>144</v>
      </c>
      <c r="O216" s="5">
        <f>(EXP(0.819*(LN(N216))+0.6848))*(0.86)</f>
        <v>99.908443601477657</v>
      </c>
      <c r="P216" s="4"/>
      <c r="Q216" s="3">
        <f t="shared" si="87"/>
        <v>0.73</v>
      </c>
      <c r="R216" s="3">
        <f t="shared" si="91"/>
        <v>7.3066897419789573E-3</v>
      </c>
      <c r="S216" s="3"/>
    </row>
    <row r="217" spans="1:19" x14ac:dyDescent="0.35">
      <c r="A217">
        <v>29594</v>
      </c>
      <c r="B217">
        <v>99</v>
      </c>
      <c r="D217" t="s">
        <v>157</v>
      </c>
      <c r="E217" s="1">
        <v>42836.552083333336</v>
      </c>
      <c r="F217" s="1" t="s">
        <v>174</v>
      </c>
      <c r="G217" t="s">
        <v>178</v>
      </c>
      <c r="H217" t="s">
        <v>108</v>
      </c>
      <c r="I217">
        <v>0.56000000000000005</v>
      </c>
      <c r="J217" t="s">
        <v>140</v>
      </c>
      <c r="K217" t="s">
        <v>55</v>
      </c>
      <c r="L217">
        <v>0.2</v>
      </c>
      <c r="N217">
        <v>144</v>
      </c>
      <c r="O217" s="5">
        <f>(EXP(0.8545*(LN(N217))-1.702))*(0.96)</f>
        <v>12.229896293321708</v>
      </c>
      <c r="P217" s="4"/>
      <c r="Q217" s="3">
        <f t="shared" si="87"/>
        <v>0.56000000000000005</v>
      </c>
      <c r="R217" s="3">
        <f t="shared" si="91"/>
        <v>4.5789431616504811E-2</v>
      </c>
      <c r="S217" s="3"/>
    </row>
    <row r="218" spans="1:19" x14ac:dyDescent="0.35">
      <c r="A218">
        <v>29615</v>
      </c>
      <c r="B218">
        <v>99</v>
      </c>
      <c r="D218" t="s">
        <v>157</v>
      </c>
      <c r="E218" s="1">
        <v>42836.552083333336</v>
      </c>
      <c r="F218" s="1" t="s">
        <v>174</v>
      </c>
      <c r="G218" t="s">
        <v>178</v>
      </c>
      <c r="H218" t="s">
        <v>106</v>
      </c>
      <c r="I218">
        <v>0.1</v>
      </c>
      <c r="J218" t="s">
        <v>60</v>
      </c>
      <c r="K218" t="s">
        <v>55</v>
      </c>
      <c r="L218">
        <v>0.1</v>
      </c>
      <c r="N218">
        <v>144</v>
      </c>
      <c r="O218" s="5">
        <f>(EXP(1.273*(LN(N218))-3.259))*(1.46203-(LN(N218)*0.145712))</f>
        <v>15.856551570633822</v>
      </c>
      <c r="P218" s="4"/>
      <c r="Q218" s="3">
        <f t="shared" si="87"/>
        <v>0.05</v>
      </c>
      <c r="R218" s="3">
        <f t="shared" si="91"/>
        <v>3.1532707333793504E-3</v>
      </c>
      <c r="S218" s="3"/>
    </row>
    <row r="219" spans="1:19" x14ac:dyDescent="0.35">
      <c r="A219">
        <v>29617</v>
      </c>
      <c r="B219">
        <v>99</v>
      </c>
      <c r="D219" t="s">
        <v>157</v>
      </c>
      <c r="E219" s="1">
        <v>42836.552083333336</v>
      </c>
      <c r="F219" s="1" t="s">
        <v>174</v>
      </c>
      <c r="G219" t="s">
        <v>178</v>
      </c>
      <c r="H219" t="s">
        <v>103</v>
      </c>
      <c r="I219">
        <v>0.24</v>
      </c>
      <c r="J219" t="s">
        <v>140</v>
      </c>
      <c r="K219" t="s">
        <v>55</v>
      </c>
      <c r="L219">
        <v>0.2</v>
      </c>
      <c r="N219">
        <v>144</v>
      </c>
      <c r="O219" s="5">
        <f>(EXP(0.846*(LN(N219))-0.884))*(0.997)</f>
        <v>27.590114614389904</v>
      </c>
      <c r="P219" s="4"/>
      <c r="Q219" s="3">
        <f t="shared" si="87"/>
        <v>0.24</v>
      </c>
      <c r="R219" s="3">
        <f t="shared" si="91"/>
        <v>8.6987677780369036E-3</v>
      </c>
      <c r="S219" s="3"/>
    </row>
    <row r="220" spans="1:19" x14ac:dyDescent="0.35">
      <c r="A220">
        <v>29618</v>
      </c>
      <c r="B220">
        <v>99</v>
      </c>
      <c r="D220" t="s">
        <v>157</v>
      </c>
      <c r="E220" s="1">
        <v>42836.552083333336</v>
      </c>
      <c r="F220" s="1" t="s">
        <v>174</v>
      </c>
      <c r="G220" t="s">
        <v>178</v>
      </c>
      <c r="H220" t="s">
        <v>119</v>
      </c>
      <c r="I220">
        <v>0.4</v>
      </c>
      <c r="J220" t="s">
        <v>60</v>
      </c>
      <c r="K220" t="s">
        <v>55</v>
      </c>
      <c r="L220">
        <v>0.4</v>
      </c>
      <c r="N220">
        <v>144</v>
      </c>
      <c r="O220" s="5">
        <v>5</v>
      </c>
      <c r="P220" s="4"/>
      <c r="Q220" s="3">
        <f t="shared" si="87"/>
        <v>0.2</v>
      </c>
      <c r="R220" s="3">
        <f t="shared" si="91"/>
        <v>0.04</v>
      </c>
      <c r="S220" s="3"/>
    </row>
    <row r="221" spans="1:19" x14ac:dyDescent="0.35">
      <c r="A221">
        <v>29619</v>
      </c>
      <c r="B221">
        <v>99</v>
      </c>
      <c r="D221" t="s">
        <v>157</v>
      </c>
      <c r="E221" s="1">
        <v>42836.552083333336</v>
      </c>
      <c r="F221" s="1" t="s">
        <v>174</v>
      </c>
      <c r="G221" t="s">
        <v>178</v>
      </c>
      <c r="H221" t="s">
        <v>101</v>
      </c>
      <c r="I221">
        <v>0.02</v>
      </c>
      <c r="J221" t="s">
        <v>60</v>
      </c>
      <c r="K221" t="s">
        <v>55</v>
      </c>
      <c r="L221">
        <v>0.02</v>
      </c>
      <c r="N221">
        <v>144</v>
      </c>
      <c r="O221" s="4"/>
      <c r="P221" s="4">
        <v>0.12</v>
      </c>
      <c r="Q221" s="3">
        <f t="shared" si="87"/>
        <v>0.01</v>
      </c>
      <c r="R221" s="3"/>
      <c r="S221" s="3">
        <f t="shared" ref="S221:S222" si="92">Q221/P221</f>
        <v>8.3333333333333343E-2</v>
      </c>
    </row>
    <row r="222" spans="1:19" x14ac:dyDescent="0.35">
      <c r="A222">
        <v>29620</v>
      </c>
      <c r="B222">
        <v>99</v>
      </c>
      <c r="D222" t="s">
        <v>157</v>
      </c>
      <c r="E222" s="1">
        <v>42836.552083333336</v>
      </c>
      <c r="F222" s="1" t="s">
        <v>174</v>
      </c>
      <c r="G222" t="s">
        <v>178</v>
      </c>
      <c r="H222" t="s">
        <v>104</v>
      </c>
      <c r="I222">
        <v>0.02</v>
      </c>
      <c r="J222" t="s">
        <v>60</v>
      </c>
      <c r="K222" t="s">
        <v>55</v>
      </c>
      <c r="L222">
        <v>0.02</v>
      </c>
      <c r="N222">
        <v>144</v>
      </c>
      <c r="O222" s="4"/>
      <c r="P222" s="4">
        <v>40</v>
      </c>
      <c r="Q222" s="3">
        <f t="shared" si="87"/>
        <v>0.01</v>
      </c>
      <c r="R222" s="3"/>
      <c r="S222" s="3">
        <f t="shared" si="92"/>
        <v>2.5000000000000001E-4</v>
      </c>
    </row>
    <row r="223" spans="1:19" x14ac:dyDescent="0.35">
      <c r="A223">
        <v>29621</v>
      </c>
      <c r="B223">
        <v>99</v>
      </c>
      <c r="D223" t="s">
        <v>157</v>
      </c>
      <c r="E223" s="1">
        <v>42836.552083333336</v>
      </c>
      <c r="F223" s="1" t="s">
        <v>174</v>
      </c>
      <c r="G223" t="s">
        <v>178</v>
      </c>
      <c r="H223" t="s">
        <v>100</v>
      </c>
      <c r="I223">
        <v>0.47</v>
      </c>
      <c r="J223" t="s">
        <v>140</v>
      </c>
      <c r="K223" t="s">
        <v>55</v>
      </c>
      <c r="L223">
        <v>0.4</v>
      </c>
      <c r="N223">
        <v>144</v>
      </c>
      <c r="O223" s="5">
        <f>(EXP(0.8473*(LN(N223))+0.884))*(0.986)</f>
        <v>160.90656973790414</v>
      </c>
      <c r="P223" s="4"/>
      <c r="Q223" s="3">
        <f t="shared" si="87"/>
        <v>0.47</v>
      </c>
      <c r="R223" s="3">
        <f t="shared" ref="R223" si="93">Q223/O223</f>
        <v>2.920949721105663E-3</v>
      </c>
      <c r="S223" s="3"/>
    </row>
    <row r="224" spans="1:19" x14ac:dyDescent="0.35">
      <c r="E224" s="1"/>
      <c r="F224" s="1"/>
      <c r="O224" s="3"/>
      <c r="P224" s="3"/>
      <c r="Q224" s="3" t="s">
        <v>193</v>
      </c>
      <c r="R224" s="3">
        <f>SUM(R210:R223)</f>
        <v>0.1627307219076605</v>
      </c>
      <c r="S224" s="3">
        <f>SUM(S210:S223)</f>
        <v>0.13349439511653718</v>
      </c>
    </row>
    <row r="225" spans="1:19" x14ac:dyDescent="0.35">
      <c r="E225" s="1"/>
      <c r="F225" s="1"/>
    </row>
    <row r="226" spans="1:19" x14ac:dyDescent="0.35">
      <c r="A226">
        <v>32092</v>
      </c>
      <c r="B226">
        <v>99</v>
      </c>
      <c r="D226" t="s">
        <v>157</v>
      </c>
      <c r="E226" s="1">
        <v>44326.645833333336</v>
      </c>
      <c r="F226" s="1" t="s">
        <v>174</v>
      </c>
      <c r="G226" t="s">
        <v>178</v>
      </c>
      <c r="H226" t="s">
        <v>120</v>
      </c>
      <c r="I226">
        <v>1.6</v>
      </c>
      <c r="J226" t="s">
        <v>56</v>
      </c>
      <c r="K226" t="s">
        <v>55</v>
      </c>
      <c r="L226">
        <v>0.2</v>
      </c>
      <c r="M226">
        <v>8.2899999999999991</v>
      </c>
      <c r="N226">
        <v>182</v>
      </c>
      <c r="O226" s="4"/>
      <c r="P226" s="4">
        <v>1400</v>
      </c>
      <c r="Q226" s="3">
        <f>IF(J226="U",I226*0.5,I226)</f>
        <v>1.6</v>
      </c>
      <c r="R226" s="3"/>
      <c r="S226" s="3">
        <f>Q226/P226</f>
        <v>1.1428571428571429E-3</v>
      </c>
    </row>
    <row r="227" spans="1:19" x14ac:dyDescent="0.35">
      <c r="A227">
        <v>32093</v>
      </c>
      <c r="B227">
        <v>99</v>
      </c>
      <c r="D227" t="s">
        <v>157</v>
      </c>
      <c r="E227" s="1">
        <v>44326.645833333336</v>
      </c>
      <c r="F227" s="1" t="s">
        <v>174</v>
      </c>
      <c r="G227" t="s">
        <v>178</v>
      </c>
      <c r="H227" t="s">
        <v>121</v>
      </c>
      <c r="I227">
        <v>0.04</v>
      </c>
      <c r="J227" t="s">
        <v>60</v>
      </c>
      <c r="K227" t="s">
        <v>55</v>
      </c>
      <c r="L227">
        <v>0.04</v>
      </c>
      <c r="M227" t="s">
        <v>134</v>
      </c>
      <c r="N227">
        <v>182</v>
      </c>
      <c r="O227" s="4"/>
      <c r="P227" s="4">
        <v>30</v>
      </c>
      <c r="Q227" s="3">
        <f t="shared" ref="Q227:Q239" si="94">IF(J227="U",I227*0.5,I227)</f>
        <v>0.02</v>
      </c>
      <c r="R227" s="3"/>
      <c r="S227" s="3">
        <f t="shared" ref="S227" si="95">Q227/P227</f>
        <v>6.6666666666666664E-4</v>
      </c>
    </row>
    <row r="228" spans="1:19" x14ac:dyDescent="0.35">
      <c r="A228">
        <v>32094</v>
      </c>
      <c r="B228">
        <v>99</v>
      </c>
      <c r="D228" t="s">
        <v>157</v>
      </c>
      <c r="E228" s="1">
        <v>44326.645833333336</v>
      </c>
      <c r="F228" s="1" t="s">
        <v>174</v>
      </c>
      <c r="G228" t="s">
        <v>178</v>
      </c>
      <c r="H228" t="s">
        <v>98</v>
      </c>
      <c r="I228">
        <v>0.34</v>
      </c>
      <c r="J228" t="s">
        <v>140</v>
      </c>
      <c r="K228" t="s">
        <v>55</v>
      </c>
      <c r="L228">
        <v>0.2</v>
      </c>
      <c r="M228">
        <v>1.36</v>
      </c>
      <c r="N228">
        <v>182</v>
      </c>
      <c r="O228" s="4">
        <v>150</v>
      </c>
      <c r="P228" s="4"/>
      <c r="Q228" s="3">
        <f t="shared" si="94"/>
        <v>0.34</v>
      </c>
      <c r="R228" s="3">
        <f t="shared" ref="R228" si="96">Q228/O228</f>
        <v>2.2666666666666668E-3</v>
      </c>
      <c r="S228" s="3"/>
    </row>
    <row r="229" spans="1:19" x14ac:dyDescent="0.35">
      <c r="A229">
        <v>32084</v>
      </c>
      <c r="B229">
        <v>99</v>
      </c>
      <c r="D229" t="s">
        <v>157</v>
      </c>
      <c r="E229" s="1">
        <v>44326.645833333336</v>
      </c>
      <c r="F229" s="1" t="s">
        <v>174</v>
      </c>
      <c r="G229" t="s">
        <v>178</v>
      </c>
      <c r="H229" t="s">
        <v>115</v>
      </c>
      <c r="I229">
        <v>42.2</v>
      </c>
      <c r="J229" t="s">
        <v>56</v>
      </c>
      <c r="K229" t="s">
        <v>55</v>
      </c>
      <c r="L229">
        <v>4</v>
      </c>
      <c r="N229">
        <v>182</v>
      </c>
      <c r="O229" s="4"/>
      <c r="P229" s="4">
        <v>1700</v>
      </c>
      <c r="Q229" s="3">
        <f t="shared" si="94"/>
        <v>42.2</v>
      </c>
      <c r="R229" s="3"/>
      <c r="S229" s="3">
        <f t="shared" ref="S229:S230" si="97">Q229/P229</f>
        <v>2.4823529411764706E-2</v>
      </c>
    </row>
    <row r="230" spans="1:19" x14ac:dyDescent="0.35">
      <c r="A230">
        <v>32095</v>
      </c>
      <c r="B230">
        <v>99</v>
      </c>
      <c r="D230" t="s">
        <v>157</v>
      </c>
      <c r="E230" s="1">
        <v>44326.645833333336</v>
      </c>
      <c r="F230" s="1" t="s">
        <v>174</v>
      </c>
      <c r="G230" t="s">
        <v>178</v>
      </c>
      <c r="H230" t="s">
        <v>113</v>
      </c>
      <c r="I230">
        <v>0.1</v>
      </c>
      <c r="J230" t="s">
        <v>60</v>
      </c>
      <c r="K230" t="s">
        <v>55</v>
      </c>
      <c r="L230">
        <v>0.1</v>
      </c>
      <c r="N230">
        <v>182</v>
      </c>
      <c r="O230" s="4"/>
      <c r="P230" s="4">
        <v>5.3</v>
      </c>
      <c r="Q230" s="3">
        <f t="shared" si="94"/>
        <v>0.05</v>
      </c>
      <c r="R230" s="3"/>
      <c r="S230" s="3">
        <f t="shared" si="97"/>
        <v>9.4339622641509448E-3</v>
      </c>
    </row>
    <row r="231" spans="1:19" x14ac:dyDescent="0.35">
      <c r="A231">
        <v>32096</v>
      </c>
      <c r="B231">
        <v>99</v>
      </c>
      <c r="D231" t="s">
        <v>157</v>
      </c>
      <c r="E231" s="1">
        <v>44326.645833333336</v>
      </c>
      <c r="F231" s="1" t="s">
        <v>174</v>
      </c>
      <c r="G231" t="s">
        <v>178</v>
      </c>
      <c r="H231" t="s">
        <v>112</v>
      </c>
      <c r="I231">
        <v>0.1</v>
      </c>
      <c r="J231" t="s">
        <v>60</v>
      </c>
      <c r="K231" t="s">
        <v>55</v>
      </c>
      <c r="L231">
        <v>0.1</v>
      </c>
      <c r="N231">
        <v>182</v>
      </c>
      <c r="O231" s="5">
        <f>(EXP(0.7977*(LN(N231))-3.909))*(1.101672-(LN(N231)*0.041838))</f>
        <v>1.1262321707525416</v>
      </c>
      <c r="P231" s="4"/>
      <c r="Q231" s="3">
        <f t="shared" si="94"/>
        <v>0.05</v>
      </c>
      <c r="R231" s="3">
        <f t="shared" ref="R231:R236" si="98">Q231/O231</f>
        <v>4.4395819350987201E-2</v>
      </c>
      <c r="S231" s="3"/>
    </row>
    <row r="232" spans="1:19" x14ac:dyDescent="0.35">
      <c r="A232">
        <v>32097</v>
      </c>
      <c r="B232">
        <v>99</v>
      </c>
      <c r="D232" t="s">
        <v>157</v>
      </c>
      <c r="E232" s="1">
        <v>44326.645833333336</v>
      </c>
      <c r="F232" s="1" t="s">
        <v>174</v>
      </c>
      <c r="G232" t="s">
        <v>178</v>
      </c>
      <c r="H232" t="s">
        <v>110</v>
      </c>
      <c r="I232">
        <v>0.3</v>
      </c>
      <c r="J232" t="s">
        <v>60</v>
      </c>
      <c r="K232" t="s">
        <v>55</v>
      </c>
      <c r="L232">
        <v>0.3</v>
      </c>
      <c r="N232">
        <v>182</v>
      </c>
      <c r="O232" s="5">
        <f>(EXP(0.819*(LN(N232))+0.6848))*(0.86)</f>
        <v>121.03243735461548</v>
      </c>
      <c r="P232" s="4"/>
      <c r="Q232" s="3">
        <f t="shared" si="94"/>
        <v>0.15</v>
      </c>
      <c r="R232" s="3">
        <f t="shared" si="98"/>
        <v>1.2393371833082387E-3</v>
      </c>
      <c r="S232" s="3"/>
    </row>
    <row r="233" spans="1:19" x14ac:dyDescent="0.35">
      <c r="A233">
        <v>32098</v>
      </c>
      <c r="B233">
        <v>99</v>
      </c>
      <c r="D233" t="s">
        <v>157</v>
      </c>
      <c r="E233" s="1">
        <v>44326.645833333336</v>
      </c>
      <c r="F233" s="1" t="s">
        <v>174</v>
      </c>
      <c r="G233" t="s">
        <v>178</v>
      </c>
      <c r="H233" t="s">
        <v>108</v>
      </c>
      <c r="I233">
        <v>0.28000000000000003</v>
      </c>
      <c r="J233" t="s">
        <v>140</v>
      </c>
      <c r="K233" t="s">
        <v>55</v>
      </c>
      <c r="L233">
        <v>0.06</v>
      </c>
      <c r="N233">
        <v>182</v>
      </c>
      <c r="O233" s="5">
        <f>(EXP(0.8545*(LN(N233))-1.702))*(0.96)</f>
        <v>14.939395538068386</v>
      </c>
      <c r="P233" s="4"/>
      <c r="Q233" s="3">
        <f t="shared" si="94"/>
        <v>0.28000000000000003</v>
      </c>
      <c r="R233" s="3">
        <f t="shared" si="98"/>
        <v>1.8742391503492054E-2</v>
      </c>
      <c r="S233" s="3"/>
    </row>
    <row r="234" spans="1:19" x14ac:dyDescent="0.35">
      <c r="A234">
        <v>32099</v>
      </c>
      <c r="B234">
        <v>99</v>
      </c>
      <c r="D234" t="s">
        <v>157</v>
      </c>
      <c r="E234" s="1">
        <v>44326.645833333336</v>
      </c>
      <c r="F234" s="1" t="s">
        <v>174</v>
      </c>
      <c r="G234" t="s">
        <v>178</v>
      </c>
      <c r="H234" t="s">
        <v>106</v>
      </c>
      <c r="I234">
        <v>0.04</v>
      </c>
      <c r="J234" t="s">
        <v>60</v>
      </c>
      <c r="K234" t="s">
        <v>55</v>
      </c>
      <c r="L234">
        <v>0.04</v>
      </c>
      <c r="N234">
        <v>182</v>
      </c>
      <c r="O234" s="5">
        <f>(EXP(1.273*(LN(N234))-3.259))*(1.46203-(LN(N234)*0.145712))</f>
        <v>20.376037362406727</v>
      </c>
      <c r="P234" s="4"/>
      <c r="Q234" s="3">
        <f t="shared" si="94"/>
        <v>0.02</v>
      </c>
      <c r="R234" s="3">
        <f t="shared" si="98"/>
        <v>9.8154511813467187E-4</v>
      </c>
      <c r="S234" s="3"/>
    </row>
    <row r="235" spans="1:19" x14ac:dyDescent="0.35">
      <c r="A235">
        <v>32101</v>
      </c>
      <c r="B235">
        <v>99</v>
      </c>
      <c r="D235" t="s">
        <v>157</v>
      </c>
      <c r="E235" s="1">
        <v>44326.645833333336</v>
      </c>
      <c r="F235" s="1" t="s">
        <v>174</v>
      </c>
      <c r="G235" t="s">
        <v>178</v>
      </c>
      <c r="H235" t="s">
        <v>103</v>
      </c>
      <c r="I235">
        <v>0.12</v>
      </c>
      <c r="J235" t="s">
        <v>140</v>
      </c>
      <c r="K235" t="s">
        <v>55</v>
      </c>
      <c r="L235">
        <v>0.1</v>
      </c>
      <c r="N235">
        <v>182</v>
      </c>
      <c r="O235" s="5">
        <f>(EXP(0.846*(LN(N235))-0.884))*(0.997)</f>
        <v>33.635603981351473</v>
      </c>
      <c r="P235" s="4"/>
      <c r="Q235" s="3">
        <f t="shared" si="94"/>
        <v>0.12</v>
      </c>
      <c r="R235" s="3">
        <f t="shared" si="98"/>
        <v>3.5676481405397501E-3</v>
      </c>
      <c r="S235" s="3"/>
    </row>
    <row r="236" spans="1:19" x14ac:dyDescent="0.35">
      <c r="A236">
        <v>32102</v>
      </c>
      <c r="B236">
        <v>99</v>
      </c>
      <c r="D236" t="s">
        <v>157</v>
      </c>
      <c r="E236" s="1">
        <v>44326.645833333336</v>
      </c>
      <c r="F236" s="1" t="s">
        <v>174</v>
      </c>
      <c r="G236" t="s">
        <v>178</v>
      </c>
      <c r="H236" t="s">
        <v>119</v>
      </c>
      <c r="I236">
        <v>0.12</v>
      </c>
      <c r="J236" t="s">
        <v>140</v>
      </c>
      <c r="K236" t="s">
        <v>55</v>
      </c>
      <c r="L236">
        <v>0.1</v>
      </c>
      <c r="N236">
        <v>182</v>
      </c>
      <c r="O236" s="5">
        <v>5</v>
      </c>
      <c r="P236" s="4"/>
      <c r="Q236" s="3">
        <f t="shared" si="94"/>
        <v>0.12</v>
      </c>
      <c r="R236" s="3">
        <f t="shared" si="98"/>
        <v>2.4E-2</v>
      </c>
      <c r="S236" s="3"/>
    </row>
    <row r="237" spans="1:19" x14ac:dyDescent="0.35">
      <c r="A237">
        <v>32103</v>
      </c>
      <c r="B237">
        <v>99</v>
      </c>
      <c r="D237" t="s">
        <v>157</v>
      </c>
      <c r="E237" s="1">
        <v>44326.645833333336</v>
      </c>
      <c r="F237" s="1" t="s">
        <v>174</v>
      </c>
      <c r="G237" t="s">
        <v>178</v>
      </c>
      <c r="H237" t="s">
        <v>101</v>
      </c>
      <c r="I237">
        <v>6.0000000000000001E-3</v>
      </c>
      <c r="J237" t="s">
        <v>60</v>
      </c>
      <c r="K237" t="s">
        <v>55</v>
      </c>
      <c r="L237">
        <v>6.0000000000000001E-3</v>
      </c>
      <c r="N237">
        <v>182</v>
      </c>
      <c r="O237" s="4"/>
      <c r="P237" s="4">
        <v>0.12</v>
      </c>
      <c r="Q237" s="3">
        <f t="shared" si="94"/>
        <v>3.0000000000000001E-3</v>
      </c>
      <c r="R237" s="3"/>
      <c r="S237" s="3">
        <f t="shared" ref="S237:S238" si="99">Q237/P237</f>
        <v>2.5000000000000001E-2</v>
      </c>
    </row>
    <row r="238" spans="1:19" x14ac:dyDescent="0.35">
      <c r="A238">
        <v>32104</v>
      </c>
      <c r="B238">
        <v>99</v>
      </c>
      <c r="D238" t="s">
        <v>157</v>
      </c>
      <c r="E238" s="1">
        <v>44326.645833333336</v>
      </c>
      <c r="F238" s="1" t="s">
        <v>174</v>
      </c>
      <c r="G238" t="s">
        <v>178</v>
      </c>
      <c r="H238" t="s">
        <v>104</v>
      </c>
      <c r="I238">
        <v>0.01</v>
      </c>
      <c r="J238" t="s">
        <v>60</v>
      </c>
      <c r="K238" t="s">
        <v>55</v>
      </c>
      <c r="L238">
        <v>0.01</v>
      </c>
      <c r="N238">
        <v>182</v>
      </c>
      <c r="O238" s="4"/>
      <c r="P238" s="4">
        <v>40</v>
      </c>
      <c r="Q238" s="3">
        <f t="shared" si="94"/>
        <v>5.0000000000000001E-3</v>
      </c>
      <c r="R238" s="3"/>
      <c r="S238" s="3">
        <f t="shared" si="99"/>
        <v>1.25E-4</v>
      </c>
    </row>
    <row r="239" spans="1:19" x14ac:dyDescent="0.35">
      <c r="A239">
        <v>32105</v>
      </c>
      <c r="B239">
        <v>99</v>
      </c>
      <c r="D239" t="s">
        <v>157</v>
      </c>
      <c r="E239" s="1">
        <v>44326.645833333336</v>
      </c>
      <c r="F239" s="1" t="s">
        <v>174</v>
      </c>
      <c r="G239" t="s">
        <v>178</v>
      </c>
      <c r="H239" t="s">
        <v>100</v>
      </c>
      <c r="I239">
        <v>0.3</v>
      </c>
      <c r="J239" t="s">
        <v>60</v>
      </c>
      <c r="K239" t="s">
        <v>55</v>
      </c>
      <c r="L239">
        <v>0.3</v>
      </c>
      <c r="N239">
        <v>182</v>
      </c>
      <c r="O239" s="5">
        <f>(EXP(0.8473*(LN(N239))+0.884))*(0.986)</f>
        <v>196.22381903669341</v>
      </c>
      <c r="P239" s="4"/>
      <c r="Q239" s="3">
        <f t="shared" si="94"/>
        <v>0.15</v>
      </c>
      <c r="R239" s="3">
        <f t="shared" ref="R239" si="100">Q239/O239</f>
        <v>7.6443319030474247E-4</v>
      </c>
      <c r="S239" s="3"/>
    </row>
    <row r="240" spans="1:19" x14ac:dyDescent="0.35">
      <c r="E240" s="1"/>
      <c r="F240" s="1"/>
      <c r="O240" s="3"/>
      <c r="P240" s="3"/>
      <c r="Q240" s="3" t="s">
        <v>193</v>
      </c>
      <c r="R240" s="3">
        <f>SUM(R226:R239)</f>
        <v>9.5957841153433324E-2</v>
      </c>
      <c r="S240" s="3">
        <f>SUM(S226:S239)</f>
        <v>6.1192015485439462E-2</v>
      </c>
    </row>
    <row r="241" spans="1:19" x14ac:dyDescent="0.35">
      <c r="E241" s="1"/>
      <c r="F241" s="1"/>
    </row>
    <row r="242" spans="1:19" x14ac:dyDescent="0.35">
      <c r="A242">
        <v>5077</v>
      </c>
      <c r="B242">
        <v>99</v>
      </c>
      <c r="D242" t="s">
        <v>63</v>
      </c>
      <c r="E242" s="1">
        <v>37061.395833333336</v>
      </c>
      <c r="F242" s="1" t="s">
        <v>174</v>
      </c>
      <c r="G242" t="s">
        <v>178</v>
      </c>
      <c r="H242" t="s">
        <v>120</v>
      </c>
      <c r="I242">
        <v>2.1</v>
      </c>
      <c r="J242" t="s">
        <v>56</v>
      </c>
      <c r="K242" t="s">
        <v>55</v>
      </c>
      <c r="L242">
        <v>0.1</v>
      </c>
      <c r="M242">
        <v>8.3699999999999992</v>
      </c>
      <c r="N242">
        <v>140</v>
      </c>
      <c r="O242" s="4"/>
      <c r="P242" s="4">
        <v>1600</v>
      </c>
      <c r="Q242" s="3">
        <f>IF(J242="U",I242*0.5,I242)</f>
        <v>2.1</v>
      </c>
      <c r="R242" s="3"/>
      <c r="S242" s="3">
        <f>Q242/P242</f>
        <v>1.3125000000000001E-3</v>
      </c>
    </row>
    <row r="243" spans="1:19" x14ac:dyDescent="0.35">
      <c r="A243">
        <v>5078</v>
      </c>
      <c r="B243">
        <v>99</v>
      </c>
      <c r="D243" t="s">
        <v>63</v>
      </c>
      <c r="E243" s="1">
        <v>37061.395833333336</v>
      </c>
      <c r="F243" s="1" t="s">
        <v>174</v>
      </c>
      <c r="G243" t="s">
        <v>178</v>
      </c>
      <c r="H243" t="s">
        <v>121</v>
      </c>
      <c r="I243">
        <v>0.1</v>
      </c>
      <c r="J243" t="s">
        <v>60</v>
      </c>
      <c r="K243" t="s">
        <v>55</v>
      </c>
      <c r="L243">
        <v>0.1</v>
      </c>
      <c r="M243" t="s">
        <v>134</v>
      </c>
      <c r="N243">
        <v>140</v>
      </c>
      <c r="O243" s="4"/>
      <c r="P243" s="4">
        <v>30</v>
      </c>
      <c r="Q243" s="3">
        <f t="shared" ref="Q243:Q255" si="101">IF(J243="U",I243*0.5,I243)</f>
        <v>0.05</v>
      </c>
      <c r="R243" s="3"/>
      <c r="S243" s="3">
        <f t="shared" ref="S243" si="102">Q243/P243</f>
        <v>1.6666666666666668E-3</v>
      </c>
    </row>
    <row r="244" spans="1:19" x14ac:dyDescent="0.35">
      <c r="A244">
        <v>5049</v>
      </c>
      <c r="B244">
        <v>99</v>
      </c>
      <c r="D244" t="s">
        <v>63</v>
      </c>
      <c r="E244" s="1">
        <v>37061.395833333336</v>
      </c>
      <c r="F244" s="1" t="s">
        <v>174</v>
      </c>
      <c r="G244" t="s">
        <v>178</v>
      </c>
      <c r="H244" t="s">
        <v>98</v>
      </c>
      <c r="I244">
        <v>0.8</v>
      </c>
      <c r="J244" t="s">
        <v>56</v>
      </c>
      <c r="K244" t="s">
        <v>55</v>
      </c>
      <c r="L244">
        <v>0.1</v>
      </c>
      <c r="M244">
        <v>2.6749999999999998</v>
      </c>
      <c r="N244">
        <v>140</v>
      </c>
      <c r="O244" s="4">
        <v>150</v>
      </c>
      <c r="P244" s="4"/>
      <c r="Q244" s="3">
        <f t="shared" si="101"/>
        <v>0.8</v>
      </c>
      <c r="R244" s="3">
        <f t="shared" ref="R244" si="103">Q244/O244</f>
        <v>5.333333333333334E-3</v>
      </c>
      <c r="S244" s="3"/>
    </row>
    <row r="245" spans="1:19" x14ac:dyDescent="0.35">
      <c r="E245" s="1"/>
      <c r="F245" s="1"/>
      <c r="N245">
        <v>140</v>
      </c>
      <c r="O245" s="4"/>
      <c r="P245" s="4">
        <v>1700</v>
      </c>
      <c r="Q245" s="3">
        <f t="shared" si="101"/>
        <v>0</v>
      </c>
      <c r="R245" s="3"/>
      <c r="S245" s="3">
        <f t="shared" ref="S245:S246" si="104">Q245/P245</f>
        <v>0</v>
      </c>
    </row>
    <row r="246" spans="1:19" x14ac:dyDescent="0.35">
      <c r="A246">
        <v>5076</v>
      </c>
      <c r="B246">
        <v>99</v>
      </c>
      <c r="D246" t="s">
        <v>63</v>
      </c>
      <c r="E246" s="1">
        <v>37061.395833333336</v>
      </c>
      <c r="F246" s="1" t="s">
        <v>174</v>
      </c>
      <c r="G246" t="s">
        <v>178</v>
      </c>
      <c r="H246" t="s">
        <v>113</v>
      </c>
      <c r="I246">
        <v>0.1</v>
      </c>
      <c r="J246" t="s">
        <v>60</v>
      </c>
      <c r="K246" t="s">
        <v>55</v>
      </c>
      <c r="L246">
        <v>0.1</v>
      </c>
      <c r="N246">
        <v>140</v>
      </c>
      <c r="O246" s="4"/>
      <c r="P246" s="4">
        <v>5.3</v>
      </c>
      <c r="Q246" s="3">
        <f t="shared" si="101"/>
        <v>0.05</v>
      </c>
      <c r="R246" s="3"/>
      <c r="S246" s="3">
        <f t="shared" si="104"/>
        <v>9.4339622641509448E-3</v>
      </c>
    </row>
    <row r="247" spans="1:19" x14ac:dyDescent="0.35">
      <c r="A247">
        <v>5075</v>
      </c>
      <c r="B247">
        <v>99</v>
      </c>
      <c r="D247" t="s">
        <v>63</v>
      </c>
      <c r="E247" s="1">
        <v>37061.395833333336</v>
      </c>
      <c r="F247" s="1" t="s">
        <v>174</v>
      </c>
      <c r="G247" t="s">
        <v>178</v>
      </c>
      <c r="H247" t="s">
        <v>112</v>
      </c>
      <c r="I247">
        <v>0.1</v>
      </c>
      <c r="J247" t="s">
        <v>60</v>
      </c>
      <c r="K247" t="s">
        <v>55</v>
      </c>
      <c r="L247">
        <v>0.1</v>
      </c>
      <c r="N247">
        <v>140</v>
      </c>
      <c r="O247" s="5">
        <f>(EXP(0.7977*(LN(N247))-3.909))*(1.101672-(LN(N247)*0.041838))</f>
        <v>0.92490078486292115</v>
      </c>
      <c r="P247" s="4"/>
      <c r="Q247" s="3">
        <f t="shared" si="101"/>
        <v>0.05</v>
      </c>
      <c r="R247" s="3">
        <f t="shared" ref="R247:R252" si="105">Q247/O247</f>
        <v>5.4059852492622185E-2</v>
      </c>
      <c r="S247" s="3"/>
    </row>
    <row r="248" spans="1:19" x14ac:dyDescent="0.35">
      <c r="A248">
        <v>5074</v>
      </c>
      <c r="B248">
        <v>99</v>
      </c>
      <c r="D248" t="s">
        <v>63</v>
      </c>
      <c r="E248" s="1">
        <v>37061.395833333336</v>
      </c>
      <c r="F248" s="1" t="s">
        <v>174</v>
      </c>
      <c r="G248" t="s">
        <v>178</v>
      </c>
      <c r="H248" t="s">
        <v>110</v>
      </c>
      <c r="I248">
        <v>0.2</v>
      </c>
      <c r="J248" t="s">
        <v>56</v>
      </c>
      <c r="K248" t="s">
        <v>55</v>
      </c>
      <c r="L248">
        <v>0.1</v>
      </c>
      <c r="N248">
        <v>140</v>
      </c>
      <c r="O248" s="5">
        <f>(EXP(0.819*(LN(N248))+0.6848))*(0.86)</f>
        <v>97.629749202994418</v>
      </c>
      <c r="P248" s="4"/>
      <c r="Q248" s="3">
        <f t="shared" si="101"/>
        <v>0.2</v>
      </c>
      <c r="R248" s="3">
        <f t="shared" si="105"/>
        <v>2.0485559128514668E-3</v>
      </c>
      <c r="S248" s="3"/>
    </row>
    <row r="249" spans="1:19" x14ac:dyDescent="0.35">
      <c r="A249">
        <v>5073</v>
      </c>
      <c r="B249">
        <v>99</v>
      </c>
      <c r="D249" t="s">
        <v>63</v>
      </c>
      <c r="E249" s="1">
        <v>37061.395833333336</v>
      </c>
      <c r="F249" s="1" t="s">
        <v>174</v>
      </c>
      <c r="G249" t="s">
        <v>178</v>
      </c>
      <c r="H249" t="s">
        <v>108</v>
      </c>
      <c r="I249">
        <v>0.6</v>
      </c>
      <c r="J249" t="s">
        <v>56</v>
      </c>
      <c r="K249" t="s">
        <v>55</v>
      </c>
      <c r="L249">
        <v>0.1</v>
      </c>
      <c r="N249">
        <v>140</v>
      </c>
      <c r="O249" s="5">
        <f>(EXP(0.8545*(LN(N249))-1.702))*(0.96)</f>
        <v>11.939013171543586</v>
      </c>
      <c r="P249" s="4"/>
      <c r="Q249" s="3">
        <f t="shared" si="101"/>
        <v>0.6</v>
      </c>
      <c r="R249" s="3">
        <f t="shared" si="105"/>
        <v>5.0255409838234261E-2</v>
      </c>
      <c r="S249" s="3"/>
    </row>
    <row r="250" spans="1:19" x14ac:dyDescent="0.35">
      <c r="A250">
        <v>5071</v>
      </c>
      <c r="B250">
        <v>99</v>
      </c>
      <c r="D250" t="s">
        <v>63</v>
      </c>
      <c r="E250" s="1">
        <v>37061.395833333336</v>
      </c>
      <c r="F250" s="1" t="s">
        <v>174</v>
      </c>
      <c r="G250" t="s">
        <v>178</v>
      </c>
      <c r="H250" t="s">
        <v>106</v>
      </c>
      <c r="I250">
        <v>0.1</v>
      </c>
      <c r="J250" t="s">
        <v>60</v>
      </c>
      <c r="K250" t="s">
        <v>55</v>
      </c>
      <c r="L250">
        <v>0.1</v>
      </c>
      <c r="N250">
        <v>140</v>
      </c>
      <c r="O250" s="5">
        <f>(EXP(1.273*(LN(N250))-3.259))*(1.46203-(LN(N250)*0.145712))</f>
        <v>15.38309097491914</v>
      </c>
      <c r="P250" s="4"/>
      <c r="Q250" s="3">
        <f t="shared" si="101"/>
        <v>0.05</v>
      </c>
      <c r="R250" s="3">
        <f t="shared" si="105"/>
        <v>3.250322063460515E-3</v>
      </c>
      <c r="S250" s="3"/>
    </row>
    <row r="251" spans="1:19" x14ac:dyDescent="0.35">
      <c r="A251">
        <v>5081</v>
      </c>
      <c r="B251">
        <v>99</v>
      </c>
      <c r="D251" t="s">
        <v>63</v>
      </c>
      <c r="E251" s="1">
        <v>37061.395833333336</v>
      </c>
      <c r="F251" s="1" t="s">
        <v>174</v>
      </c>
      <c r="G251" t="s">
        <v>178</v>
      </c>
      <c r="H251" t="s">
        <v>103</v>
      </c>
      <c r="I251">
        <v>0.3</v>
      </c>
      <c r="J251" t="s">
        <v>56</v>
      </c>
      <c r="K251" t="s">
        <v>55</v>
      </c>
      <c r="L251">
        <v>0.1</v>
      </c>
      <c r="N251">
        <v>140</v>
      </c>
      <c r="O251" s="5">
        <f>(EXP(0.846*(LN(N251))-0.884))*(0.997)</f>
        <v>26.940345090812485</v>
      </c>
      <c r="P251" s="4"/>
      <c r="Q251" s="3">
        <f t="shared" si="101"/>
        <v>0.3</v>
      </c>
      <c r="R251" s="3">
        <f t="shared" si="105"/>
        <v>1.1135714816894069E-2</v>
      </c>
      <c r="S251" s="3"/>
    </row>
    <row r="252" spans="1:19" x14ac:dyDescent="0.35">
      <c r="A252">
        <v>5069</v>
      </c>
      <c r="B252">
        <v>99</v>
      </c>
      <c r="D252" t="s">
        <v>63</v>
      </c>
      <c r="E252" s="1">
        <v>37061.395833333336</v>
      </c>
      <c r="F252" s="1" t="s">
        <v>174</v>
      </c>
      <c r="G252" t="s">
        <v>178</v>
      </c>
      <c r="H252" t="s">
        <v>119</v>
      </c>
      <c r="I252">
        <v>0.5</v>
      </c>
      <c r="J252" t="s">
        <v>60</v>
      </c>
      <c r="K252" t="s">
        <v>55</v>
      </c>
      <c r="L252">
        <v>0.5</v>
      </c>
      <c r="N252">
        <v>140</v>
      </c>
      <c r="O252" s="5">
        <v>5</v>
      </c>
      <c r="P252" s="4"/>
      <c r="Q252" s="3">
        <f t="shared" si="101"/>
        <v>0.25</v>
      </c>
      <c r="R252" s="3">
        <f t="shared" si="105"/>
        <v>0.05</v>
      </c>
      <c r="S252" s="3"/>
    </row>
    <row r="253" spans="1:19" x14ac:dyDescent="0.35">
      <c r="A253">
        <v>5080</v>
      </c>
      <c r="B253">
        <v>99</v>
      </c>
      <c r="D253" t="s">
        <v>63</v>
      </c>
      <c r="E253" s="1">
        <v>37061.395833333336</v>
      </c>
      <c r="F253" s="1" t="s">
        <v>174</v>
      </c>
      <c r="G253" t="s">
        <v>178</v>
      </c>
      <c r="H253" t="s">
        <v>101</v>
      </c>
      <c r="I253">
        <v>0.1</v>
      </c>
      <c r="J253" t="s">
        <v>60</v>
      </c>
      <c r="K253" t="s">
        <v>55</v>
      </c>
      <c r="L253">
        <v>0.1</v>
      </c>
      <c r="N253">
        <v>140</v>
      </c>
      <c r="O253" s="4"/>
      <c r="P253" s="4">
        <v>0.12</v>
      </c>
      <c r="Q253" s="3">
        <f t="shared" si="101"/>
        <v>0.05</v>
      </c>
      <c r="R253" s="3"/>
      <c r="S253" s="3">
        <f t="shared" ref="S253:S254" si="106">Q253/P253</f>
        <v>0.41666666666666669</v>
      </c>
    </row>
    <row r="254" spans="1:19" x14ac:dyDescent="0.35">
      <c r="A254">
        <v>5082</v>
      </c>
      <c r="B254">
        <v>99</v>
      </c>
      <c r="D254" t="s">
        <v>63</v>
      </c>
      <c r="E254" s="1">
        <v>37061.395833333336</v>
      </c>
      <c r="F254" s="1" t="s">
        <v>174</v>
      </c>
      <c r="G254" t="s">
        <v>178</v>
      </c>
      <c r="H254" t="s">
        <v>104</v>
      </c>
      <c r="I254">
        <v>0.2</v>
      </c>
      <c r="J254" t="s">
        <v>60</v>
      </c>
      <c r="K254" t="s">
        <v>55</v>
      </c>
      <c r="L254">
        <v>0.2</v>
      </c>
      <c r="N254">
        <v>140</v>
      </c>
      <c r="O254" s="4"/>
      <c r="P254" s="4">
        <v>40</v>
      </c>
      <c r="Q254" s="3">
        <f t="shared" si="101"/>
        <v>0.1</v>
      </c>
      <c r="R254" s="3"/>
      <c r="S254" s="3">
        <f t="shared" si="106"/>
        <v>2.5000000000000001E-3</v>
      </c>
    </row>
    <row r="255" spans="1:19" x14ac:dyDescent="0.35">
      <c r="A255">
        <v>5079</v>
      </c>
      <c r="B255">
        <v>99</v>
      </c>
      <c r="D255" t="s">
        <v>63</v>
      </c>
      <c r="E255" s="1">
        <v>37061.395833333336</v>
      </c>
      <c r="F255" s="1" t="s">
        <v>174</v>
      </c>
      <c r="G255" t="s">
        <v>178</v>
      </c>
      <c r="H255" t="s">
        <v>100</v>
      </c>
      <c r="I255">
        <v>1</v>
      </c>
      <c r="J255" t="s">
        <v>60</v>
      </c>
      <c r="K255" t="s">
        <v>55</v>
      </c>
      <c r="L255">
        <v>1</v>
      </c>
      <c r="N255">
        <v>140</v>
      </c>
      <c r="O255" s="5">
        <f>(EXP(0.8473*(LN(N255))+0.884))*(0.986)</f>
        <v>157.11133596509069</v>
      </c>
      <c r="P255" s="4"/>
      <c r="Q255" s="3">
        <f t="shared" si="101"/>
        <v>0.5</v>
      </c>
      <c r="R255" s="3">
        <f t="shared" ref="R255" si="107">Q255/O255</f>
        <v>3.1824565485911046E-3</v>
      </c>
      <c r="S255" s="3"/>
    </row>
    <row r="256" spans="1:19" x14ac:dyDescent="0.35">
      <c r="E256" s="1"/>
      <c r="F256" s="1"/>
      <c r="O256" s="3"/>
      <c r="P256" s="3"/>
      <c r="Q256" s="3" t="s">
        <v>193</v>
      </c>
      <c r="R256" s="3">
        <f>SUM(R242:R255)</f>
        <v>0.17926564500598696</v>
      </c>
      <c r="S256" s="3">
        <f>SUM(S242:S255)</f>
        <v>0.43157979559748427</v>
      </c>
    </row>
    <row r="257" spans="1:19" x14ac:dyDescent="0.35">
      <c r="E257" s="1"/>
      <c r="F257" s="1"/>
    </row>
    <row r="258" spans="1:19" x14ac:dyDescent="0.35">
      <c r="A258">
        <v>29669</v>
      </c>
      <c r="B258">
        <v>99</v>
      </c>
      <c r="D258" t="s">
        <v>122</v>
      </c>
      <c r="E258" s="1">
        <v>43223.53125</v>
      </c>
      <c r="F258" s="1" t="s">
        <v>172</v>
      </c>
      <c r="G258" t="s">
        <v>179</v>
      </c>
      <c r="H258" t="s">
        <v>120</v>
      </c>
      <c r="I258">
        <v>1.64</v>
      </c>
      <c r="J258" t="s">
        <v>56</v>
      </c>
      <c r="K258" t="s">
        <v>55</v>
      </c>
      <c r="L258">
        <v>0.4</v>
      </c>
      <c r="M258">
        <v>8.43</v>
      </c>
      <c r="N258">
        <v>234.99</v>
      </c>
      <c r="O258" s="4"/>
      <c r="P258" s="4">
        <v>1500</v>
      </c>
      <c r="Q258" s="3">
        <f>IF(J258="U",I258*0.5,I258)</f>
        <v>1.64</v>
      </c>
      <c r="R258" s="3"/>
      <c r="S258" s="3">
        <f>Q258/P258</f>
        <v>1.0933333333333333E-3</v>
      </c>
    </row>
    <row r="259" spans="1:19" x14ac:dyDescent="0.35">
      <c r="A259">
        <v>29670</v>
      </c>
      <c r="B259">
        <v>99</v>
      </c>
      <c r="D259" t="s">
        <v>122</v>
      </c>
      <c r="E259" s="1">
        <v>43223.53125</v>
      </c>
      <c r="F259" s="1" t="s">
        <v>172</v>
      </c>
      <c r="G259" t="s">
        <v>179</v>
      </c>
      <c r="H259" t="s">
        <v>121</v>
      </c>
      <c r="I259">
        <v>0.04</v>
      </c>
      <c r="J259" t="s">
        <v>140</v>
      </c>
      <c r="K259" t="s">
        <v>55</v>
      </c>
      <c r="L259">
        <v>0.03</v>
      </c>
      <c r="M259" t="s">
        <v>134</v>
      </c>
      <c r="N259">
        <v>234.99</v>
      </c>
      <c r="O259" s="4"/>
      <c r="P259" s="4">
        <v>30</v>
      </c>
      <c r="Q259" s="3">
        <f t="shared" ref="Q259:Q271" si="108">IF(J259="U",I259*0.5,I259)</f>
        <v>0.04</v>
      </c>
      <c r="R259" s="3"/>
      <c r="S259" s="3">
        <f t="shared" ref="S259" si="109">Q259/P259</f>
        <v>1.3333333333333333E-3</v>
      </c>
    </row>
    <row r="260" spans="1:19" x14ac:dyDescent="0.35">
      <c r="A260">
        <v>29671</v>
      </c>
      <c r="B260">
        <v>99</v>
      </c>
      <c r="D260" t="s">
        <v>122</v>
      </c>
      <c r="E260" s="1">
        <v>43223.53125</v>
      </c>
      <c r="F260" s="1" t="s">
        <v>172</v>
      </c>
      <c r="G260" t="s">
        <v>179</v>
      </c>
      <c r="H260" t="s">
        <v>98</v>
      </c>
      <c r="I260">
        <v>0.37</v>
      </c>
      <c r="J260" t="s">
        <v>140</v>
      </c>
      <c r="K260" t="s">
        <v>55</v>
      </c>
      <c r="L260">
        <v>0.1</v>
      </c>
      <c r="M260">
        <v>1.56</v>
      </c>
      <c r="N260">
        <v>234.99</v>
      </c>
      <c r="O260" s="4">
        <v>150</v>
      </c>
      <c r="P260" s="4"/>
      <c r="Q260" s="3">
        <f t="shared" si="108"/>
        <v>0.37</v>
      </c>
      <c r="R260" s="3">
        <f t="shared" ref="R260" si="110">Q260/O260</f>
        <v>2.4666666666666665E-3</v>
      </c>
      <c r="S260" s="3"/>
    </row>
    <row r="261" spans="1:19" x14ac:dyDescent="0.35">
      <c r="A261">
        <v>29596</v>
      </c>
      <c r="B261">
        <v>99</v>
      </c>
      <c r="D261" t="s">
        <v>122</v>
      </c>
      <c r="E261" s="1">
        <v>43223.53125</v>
      </c>
      <c r="F261" s="1" t="s">
        <v>172</v>
      </c>
      <c r="G261" t="s">
        <v>179</v>
      </c>
      <c r="H261" t="s">
        <v>115</v>
      </c>
      <c r="I261">
        <v>61.86</v>
      </c>
      <c r="J261" t="s">
        <v>56</v>
      </c>
      <c r="K261" t="s">
        <v>55</v>
      </c>
      <c r="L261">
        <v>2</v>
      </c>
      <c r="N261">
        <v>234.99</v>
      </c>
      <c r="O261" s="4"/>
      <c r="P261" s="4">
        <v>1700</v>
      </c>
      <c r="Q261" s="3">
        <f t="shared" si="108"/>
        <v>61.86</v>
      </c>
      <c r="R261" s="3"/>
      <c r="S261" s="3">
        <f t="shared" ref="S261:S262" si="111">Q261/P261</f>
        <v>3.6388235294117645E-2</v>
      </c>
    </row>
    <row r="262" spans="1:19" x14ac:dyDescent="0.35">
      <c r="A262">
        <v>29672</v>
      </c>
      <c r="B262">
        <v>99</v>
      </c>
      <c r="D262" t="s">
        <v>122</v>
      </c>
      <c r="E262" s="1">
        <v>43223.53125</v>
      </c>
      <c r="F262" s="1" t="s">
        <v>172</v>
      </c>
      <c r="G262" t="s">
        <v>179</v>
      </c>
      <c r="H262" t="s">
        <v>113</v>
      </c>
      <c r="I262">
        <v>0.1</v>
      </c>
      <c r="J262" t="s">
        <v>60</v>
      </c>
      <c r="K262" t="s">
        <v>55</v>
      </c>
      <c r="L262">
        <v>0.1</v>
      </c>
      <c r="N262">
        <v>234.99</v>
      </c>
      <c r="O262" s="4"/>
      <c r="P262" s="4">
        <v>5.3</v>
      </c>
      <c r="Q262" s="3">
        <f t="shared" si="108"/>
        <v>0.05</v>
      </c>
      <c r="R262" s="3"/>
      <c r="S262" s="3">
        <f t="shared" si="111"/>
        <v>9.4339622641509448E-3</v>
      </c>
    </row>
    <row r="263" spans="1:19" x14ac:dyDescent="0.35">
      <c r="A263">
        <v>29673</v>
      </c>
      <c r="B263">
        <v>99</v>
      </c>
      <c r="D263" t="s">
        <v>122</v>
      </c>
      <c r="E263" s="1">
        <v>43223.53125</v>
      </c>
      <c r="F263" s="1" t="s">
        <v>172</v>
      </c>
      <c r="G263" t="s">
        <v>179</v>
      </c>
      <c r="H263" t="s">
        <v>112</v>
      </c>
      <c r="I263">
        <v>0.04</v>
      </c>
      <c r="J263" t="s">
        <v>60</v>
      </c>
      <c r="K263" t="s">
        <v>55</v>
      </c>
      <c r="L263">
        <v>0.04</v>
      </c>
      <c r="N263">
        <v>234.99</v>
      </c>
      <c r="O263" s="5">
        <f>(EXP(0.7977*(LN(N263))-3.909))*(1.101672-(LN(N263)*0.041838))</f>
        <v>1.3641758650352815</v>
      </c>
      <c r="P263" s="4"/>
      <c r="Q263" s="3">
        <f t="shared" si="108"/>
        <v>0.02</v>
      </c>
      <c r="R263" s="3">
        <f t="shared" ref="R263:R268" si="112">Q263/O263</f>
        <v>1.4660866324213075E-2</v>
      </c>
      <c r="S263" s="3"/>
    </row>
    <row r="264" spans="1:19" x14ac:dyDescent="0.35">
      <c r="A264">
        <v>29674</v>
      </c>
      <c r="B264">
        <v>99</v>
      </c>
      <c r="D264" t="s">
        <v>122</v>
      </c>
      <c r="E264" s="1">
        <v>43223.53125</v>
      </c>
      <c r="F264" s="1" t="s">
        <v>172</v>
      </c>
      <c r="G264" t="s">
        <v>179</v>
      </c>
      <c r="H264" t="s">
        <v>110</v>
      </c>
      <c r="I264">
        <v>0.5</v>
      </c>
      <c r="J264" t="s">
        <v>140</v>
      </c>
      <c r="K264" t="s">
        <v>55</v>
      </c>
      <c r="L264">
        <v>0.2</v>
      </c>
      <c r="N264">
        <v>234.99</v>
      </c>
      <c r="O264" s="5">
        <f>(EXP(0.819*(LN(N264))+0.6848))*(0.86)</f>
        <v>149.20822215729541</v>
      </c>
      <c r="P264" s="4"/>
      <c r="Q264" s="3">
        <f t="shared" si="108"/>
        <v>0.5</v>
      </c>
      <c r="R264" s="3">
        <f t="shared" si="112"/>
        <v>3.3510217652275198E-3</v>
      </c>
      <c r="S264" s="3"/>
    </row>
    <row r="265" spans="1:19" x14ac:dyDescent="0.35">
      <c r="A265">
        <v>29675</v>
      </c>
      <c r="B265">
        <v>99</v>
      </c>
      <c r="D265" t="s">
        <v>122</v>
      </c>
      <c r="E265" s="1">
        <v>43223.53125</v>
      </c>
      <c r="F265" s="1" t="s">
        <v>172</v>
      </c>
      <c r="G265" t="s">
        <v>179</v>
      </c>
      <c r="H265" t="s">
        <v>108</v>
      </c>
      <c r="I265">
        <v>0.5</v>
      </c>
      <c r="J265" t="s">
        <v>140</v>
      </c>
      <c r="K265" t="s">
        <v>55</v>
      </c>
      <c r="L265">
        <v>0.1</v>
      </c>
      <c r="N265">
        <v>234.99</v>
      </c>
      <c r="O265" s="5">
        <f>(EXP(0.8545*(LN(N265))-1.702))*(0.96)</f>
        <v>18.585049456440377</v>
      </c>
      <c r="P265" s="4"/>
      <c r="Q265" s="3">
        <f t="shared" si="108"/>
        <v>0.5</v>
      </c>
      <c r="R265" s="3">
        <f t="shared" si="112"/>
        <v>2.690334514158273E-2</v>
      </c>
      <c r="S265" s="3"/>
    </row>
    <row r="266" spans="1:19" x14ac:dyDescent="0.35">
      <c r="A266">
        <v>29676</v>
      </c>
      <c r="B266">
        <v>99</v>
      </c>
      <c r="D266" t="s">
        <v>122</v>
      </c>
      <c r="E266" s="1">
        <v>43223.53125</v>
      </c>
      <c r="F266" s="1" t="s">
        <v>172</v>
      </c>
      <c r="G266" t="s">
        <v>179</v>
      </c>
      <c r="H266" t="s">
        <v>106</v>
      </c>
      <c r="I266">
        <v>0.03</v>
      </c>
      <c r="J266" t="s">
        <v>60</v>
      </c>
      <c r="K266" t="s">
        <v>55</v>
      </c>
      <c r="L266">
        <v>0.03</v>
      </c>
      <c r="N266">
        <v>234.99</v>
      </c>
      <c r="O266" s="5">
        <f>(EXP(1.273*(LN(N266))-3.259))*(1.46203-(LN(N266)*0.145712))</f>
        <v>26.716909148485676</v>
      </c>
      <c r="P266" s="4"/>
      <c r="Q266" s="3">
        <f t="shared" si="108"/>
        <v>1.4999999999999999E-2</v>
      </c>
      <c r="R266" s="3">
        <f t="shared" si="112"/>
        <v>5.6144219066037453E-4</v>
      </c>
      <c r="S266" s="3"/>
    </row>
    <row r="267" spans="1:19" x14ac:dyDescent="0.35">
      <c r="A267">
        <v>29678</v>
      </c>
      <c r="B267">
        <v>99</v>
      </c>
      <c r="D267" t="s">
        <v>122</v>
      </c>
      <c r="E267" s="1">
        <v>43223.53125</v>
      </c>
      <c r="F267" s="1" t="s">
        <v>172</v>
      </c>
      <c r="G267" t="s">
        <v>179</v>
      </c>
      <c r="H267" t="s">
        <v>103</v>
      </c>
      <c r="I267">
        <v>0.26</v>
      </c>
      <c r="J267" t="s">
        <v>140</v>
      </c>
      <c r="K267" t="s">
        <v>55</v>
      </c>
      <c r="L267">
        <v>0.1</v>
      </c>
      <c r="N267">
        <v>234.99</v>
      </c>
      <c r="O267" s="5">
        <f>(EXP(0.846*(LN(N267))-0.884))*(0.997)</f>
        <v>41.752896877604698</v>
      </c>
      <c r="P267" s="4"/>
      <c r="Q267" s="3">
        <f t="shared" si="108"/>
        <v>0.26</v>
      </c>
      <c r="R267" s="3">
        <f t="shared" si="112"/>
        <v>6.2271128339231015E-3</v>
      </c>
      <c r="S267" s="3"/>
    </row>
    <row r="268" spans="1:19" x14ac:dyDescent="0.35">
      <c r="A268">
        <v>29679</v>
      </c>
      <c r="B268">
        <v>99</v>
      </c>
      <c r="D268" t="s">
        <v>122</v>
      </c>
      <c r="E268" s="1">
        <v>43223.53125</v>
      </c>
      <c r="F268" s="1" t="s">
        <v>172</v>
      </c>
      <c r="G268" t="s">
        <v>179</v>
      </c>
      <c r="H268" t="s">
        <v>119</v>
      </c>
      <c r="I268">
        <v>0.3</v>
      </c>
      <c r="J268" t="s">
        <v>60</v>
      </c>
      <c r="K268" t="s">
        <v>55</v>
      </c>
      <c r="L268">
        <v>0.3</v>
      </c>
      <c r="N268">
        <v>234.99</v>
      </c>
      <c r="O268" s="5">
        <v>5</v>
      </c>
      <c r="P268" s="4"/>
      <c r="Q268" s="3">
        <f t="shared" si="108"/>
        <v>0.15</v>
      </c>
      <c r="R268" s="3">
        <f t="shared" si="112"/>
        <v>0.03</v>
      </c>
      <c r="S268" s="3"/>
    </row>
    <row r="269" spans="1:19" x14ac:dyDescent="0.35">
      <c r="A269">
        <v>29691</v>
      </c>
      <c r="B269">
        <v>99</v>
      </c>
      <c r="D269" t="s">
        <v>122</v>
      </c>
      <c r="E269" s="1">
        <v>43223.53125</v>
      </c>
      <c r="F269" s="1" t="s">
        <v>172</v>
      </c>
      <c r="G269" t="s">
        <v>179</v>
      </c>
      <c r="H269" t="s">
        <v>101</v>
      </c>
      <c r="I269">
        <v>0.02</v>
      </c>
      <c r="J269" t="s">
        <v>60</v>
      </c>
      <c r="K269" t="s">
        <v>55</v>
      </c>
      <c r="L269">
        <v>0.02</v>
      </c>
      <c r="N269">
        <v>234.99</v>
      </c>
      <c r="O269" s="4"/>
      <c r="P269" s="4">
        <v>0.12</v>
      </c>
      <c r="Q269" s="3">
        <f t="shared" si="108"/>
        <v>0.01</v>
      </c>
      <c r="R269" s="3"/>
      <c r="S269" s="3">
        <f t="shared" ref="S269:S270" si="113">Q269/P269</f>
        <v>8.3333333333333343E-2</v>
      </c>
    </row>
    <row r="270" spans="1:19" x14ac:dyDescent="0.35">
      <c r="A270">
        <v>29692</v>
      </c>
      <c r="B270">
        <v>99</v>
      </c>
      <c r="D270" t="s">
        <v>122</v>
      </c>
      <c r="E270" s="1">
        <v>43223.53125</v>
      </c>
      <c r="F270" s="1" t="s">
        <v>172</v>
      </c>
      <c r="G270" t="s">
        <v>179</v>
      </c>
      <c r="H270" t="s">
        <v>104</v>
      </c>
      <c r="I270">
        <v>0.01</v>
      </c>
      <c r="J270" t="s">
        <v>60</v>
      </c>
      <c r="K270" t="s">
        <v>55</v>
      </c>
      <c r="L270">
        <v>0.01</v>
      </c>
      <c r="N270">
        <v>234.99</v>
      </c>
      <c r="O270" s="4"/>
      <c r="P270" s="4">
        <v>40</v>
      </c>
      <c r="Q270" s="3">
        <f t="shared" si="108"/>
        <v>5.0000000000000001E-3</v>
      </c>
      <c r="R270" s="3"/>
      <c r="S270" s="3">
        <f t="shared" si="113"/>
        <v>1.25E-4</v>
      </c>
    </row>
    <row r="271" spans="1:19" x14ac:dyDescent="0.35">
      <c r="A271">
        <v>29693</v>
      </c>
      <c r="B271">
        <v>99</v>
      </c>
      <c r="D271" t="s">
        <v>122</v>
      </c>
      <c r="E271" s="1">
        <v>43223.53125</v>
      </c>
      <c r="F271" s="1" t="s">
        <v>172</v>
      </c>
      <c r="G271" t="s">
        <v>179</v>
      </c>
      <c r="H271" t="s">
        <v>100</v>
      </c>
      <c r="I271">
        <v>0.6</v>
      </c>
      <c r="J271" t="s">
        <v>60</v>
      </c>
      <c r="K271" t="s">
        <v>55</v>
      </c>
      <c r="L271">
        <v>0.6</v>
      </c>
      <c r="N271">
        <v>234.99</v>
      </c>
      <c r="O271" s="5">
        <f>(EXP(0.8473*(LN(N271))+0.884))*(0.986)</f>
        <v>243.65951627258357</v>
      </c>
      <c r="P271" s="4"/>
      <c r="Q271" s="3">
        <f t="shared" si="108"/>
        <v>0.3</v>
      </c>
      <c r="R271" s="3">
        <f t="shared" ref="R271" si="114">Q271/O271</f>
        <v>1.2312262807925298E-3</v>
      </c>
      <c r="S271" s="3"/>
    </row>
    <row r="272" spans="1:19" x14ac:dyDescent="0.35">
      <c r="E272" s="1"/>
      <c r="F272" s="1"/>
      <c r="O272" s="3"/>
      <c r="P272" s="3"/>
      <c r="Q272" s="3" t="s">
        <v>193</v>
      </c>
      <c r="R272" s="3">
        <f>SUM(R258:R271)</f>
        <v>8.5401681203065988E-2</v>
      </c>
      <c r="S272" s="3">
        <f>SUM(S258:S271)</f>
        <v>0.1317071975582686</v>
      </c>
    </row>
    <row r="273" spans="1:19" x14ac:dyDescent="0.35">
      <c r="E273" s="1"/>
      <c r="F273" s="1"/>
    </row>
    <row r="274" spans="1:19" x14ac:dyDescent="0.35">
      <c r="A274">
        <v>32184</v>
      </c>
      <c r="B274">
        <v>99</v>
      </c>
      <c r="D274" t="s">
        <v>122</v>
      </c>
      <c r="E274" s="1">
        <v>43563.427083333336</v>
      </c>
      <c r="F274" s="1" t="s">
        <v>172</v>
      </c>
      <c r="G274" t="s">
        <v>179</v>
      </c>
      <c r="H274" t="s">
        <v>120</v>
      </c>
      <c r="I274">
        <v>1.22</v>
      </c>
      <c r="J274" t="s">
        <v>56</v>
      </c>
      <c r="K274" t="s">
        <v>55</v>
      </c>
      <c r="L274">
        <v>0.2</v>
      </c>
      <c r="M274">
        <v>8.24</v>
      </c>
      <c r="N274">
        <v>231</v>
      </c>
      <c r="O274" s="4"/>
      <c r="P274" s="4">
        <v>1400</v>
      </c>
      <c r="Q274" s="3">
        <f>IF(J274="U",I274*0.5,I274)</f>
        <v>1.22</v>
      </c>
      <c r="R274" s="3"/>
      <c r="S274" s="3">
        <f>Q274/P274</f>
        <v>8.7142857142857139E-4</v>
      </c>
    </row>
    <row r="275" spans="1:19" x14ac:dyDescent="0.35">
      <c r="A275">
        <v>32185</v>
      </c>
      <c r="B275">
        <v>99</v>
      </c>
      <c r="D275" t="s">
        <v>122</v>
      </c>
      <c r="E275" s="1">
        <v>43563.427083333336</v>
      </c>
      <c r="F275" s="1" t="s">
        <v>172</v>
      </c>
      <c r="G275" t="s">
        <v>179</v>
      </c>
      <c r="H275" t="s">
        <v>121</v>
      </c>
      <c r="I275">
        <v>0.03</v>
      </c>
      <c r="J275" t="s">
        <v>140</v>
      </c>
      <c r="K275" t="s">
        <v>55</v>
      </c>
      <c r="L275">
        <v>0.02</v>
      </c>
      <c r="M275" t="s">
        <v>134</v>
      </c>
      <c r="N275">
        <v>231</v>
      </c>
      <c r="O275" s="4"/>
      <c r="P275" s="4">
        <v>30</v>
      </c>
      <c r="Q275" s="3">
        <f t="shared" ref="Q275:Q287" si="115">IF(J275="U",I275*0.5,I275)</f>
        <v>0.03</v>
      </c>
      <c r="R275" s="3"/>
      <c r="S275" s="3">
        <f t="shared" ref="S275" si="116">Q275/P275</f>
        <v>1E-3</v>
      </c>
    </row>
    <row r="276" spans="1:19" x14ac:dyDescent="0.35">
      <c r="A276">
        <v>32186</v>
      </c>
      <c r="B276">
        <v>99</v>
      </c>
      <c r="D276" t="s">
        <v>122</v>
      </c>
      <c r="E276" s="1">
        <v>43563.427083333336</v>
      </c>
      <c r="F276" s="1" t="s">
        <v>172</v>
      </c>
      <c r="G276" t="s">
        <v>179</v>
      </c>
      <c r="H276" t="s">
        <v>98</v>
      </c>
      <c r="I276">
        <v>0.23</v>
      </c>
      <c r="J276" t="s">
        <v>140</v>
      </c>
      <c r="K276" t="s">
        <v>55</v>
      </c>
      <c r="L276">
        <v>0.2</v>
      </c>
      <c r="M276">
        <v>1.56</v>
      </c>
      <c r="N276">
        <v>231</v>
      </c>
      <c r="O276" s="4">
        <v>150</v>
      </c>
      <c r="P276" s="4"/>
      <c r="Q276" s="3">
        <f t="shared" si="115"/>
        <v>0.23</v>
      </c>
      <c r="R276" s="3">
        <f t="shared" ref="R276" si="117">Q276/O276</f>
        <v>1.5333333333333334E-3</v>
      </c>
      <c r="S276" s="3"/>
    </row>
    <row r="277" spans="1:19" x14ac:dyDescent="0.35">
      <c r="A277">
        <v>32170</v>
      </c>
      <c r="B277">
        <v>99</v>
      </c>
      <c r="D277" t="s">
        <v>122</v>
      </c>
      <c r="E277" s="1">
        <v>43563.427083333336</v>
      </c>
      <c r="F277" s="1" t="s">
        <v>172</v>
      </c>
      <c r="G277" t="s">
        <v>179</v>
      </c>
      <c r="H277" t="s">
        <v>115</v>
      </c>
      <c r="I277">
        <v>61.1</v>
      </c>
      <c r="J277" t="s">
        <v>56</v>
      </c>
      <c r="K277" t="s">
        <v>55</v>
      </c>
      <c r="L277">
        <v>2</v>
      </c>
      <c r="N277">
        <v>231</v>
      </c>
      <c r="O277" s="4"/>
      <c r="P277" s="4">
        <v>1700</v>
      </c>
      <c r="Q277" s="3">
        <f t="shared" si="115"/>
        <v>61.1</v>
      </c>
      <c r="R277" s="3"/>
      <c r="S277" s="3">
        <f t="shared" ref="S277:S278" si="118">Q277/P277</f>
        <v>3.5941176470588233E-2</v>
      </c>
    </row>
    <row r="278" spans="1:19" x14ac:dyDescent="0.35">
      <c r="A278">
        <v>32187</v>
      </c>
      <c r="B278">
        <v>99</v>
      </c>
      <c r="D278" t="s">
        <v>122</v>
      </c>
      <c r="E278" s="1">
        <v>43563.427083333336</v>
      </c>
      <c r="F278" s="1" t="s">
        <v>172</v>
      </c>
      <c r="G278" t="s">
        <v>179</v>
      </c>
      <c r="H278" t="s">
        <v>113</v>
      </c>
      <c r="I278">
        <v>0.1</v>
      </c>
      <c r="J278" t="s">
        <v>60</v>
      </c>
      <c r="K278" t="s">
        <v>55</v>
      </c>
      <c r="L278">
        <v>0.1</v>
      </c>
      <c r="N278">
        <v>231</v>
      </c>
      <c r="O278" s="4"/>
      <c r="P278" s="4">
        <v>5.3</v>
      </c>
      <c r="Q278" s="3">
        <f t="shared" si="115"/>
        <v>0.05</v>
      </c>
      <c r="R278" s="3"/>
      <c r="S278" s="3">
        <f t="shared" si="118"/>
        <v>9.4339622641509448E-3</v>
      </c>
    </row>
    <row r="279" spans="1:19" x14ac:dyDescent="0.35">
      <c r="A279">
        <v>32188</v>
      </c>
      <c r="B279">
        <v>99</v>
      </c>
      <c r="D279" t="s">
        <v>122</v>
      </c>
      <c r="E279" s="1">
        <v>43563.427083333336</v>
      </c>
      <c r="F279" s="1" t="s">
        <v>172</v>
      </c>
      <c r="G279" t="s">
        <v>179</v>
      </c>
      <c r="H279" t="s">
        <v>112</v>
      </c>
      <c r="I279">
        <v>0.1</v>
      </c>
      <c r="J279" t="s">
        <v>60</v>
      </c>
      <c r="K279" t="s">
        <v>55</v>
      </c>
      <c r="L279">
        <v>0.1</v>
      </c>
      <c r="N279">
        <v>231</v>
      </c>
      <c r="O279" s="5">
        <f>(EXP(0.7977*(LN(N279))-3.909))*(1.101672-(LN(N279)*0.041838))</f>
        <v>1.3467709164177724</v>
      </c>
      <c r="P279" s="4"/>
      <c r="Q279" s="3">
        <f t="shared" si="115"/>
        <v>0.05</v>
      </c>
      <c r="R279" s="3">
        <f t="shared" ref="R279:R284" si="119">Q279/O279</f>
        <v>3.7125838841985989E-2</v>
      </c>
      <c r="S279" s="3"/>
    </row>
    <row r="280" spans="1:19" x14ac:dyDescent="0.35">
      <c r="A280">
        <v>32189</v>
      </c>
      <c r="B280">
        <v>99</v>
      </c>
      <c r="D280" t="s">
        <v>122</v>
      </c>
      <c r="E280" s="1">
        <v>43563.427083333336</v>
      </c>
      <c r="F280" s="1" t="s">
        <v>172</v>
      </c>
      <c r="G280" t="s">
        <v>179</v>
      </c>
      <c r="H280" t="s">
        <v>110</v>
      </c>
      <c r="I280">
        <v>0.61</v>
      </c>
      <c r="J280" t="s">
        <v>140</v>
      </c>
      <c r="K280" t="s">
        <v>55</v>
      </c>
      <c r="L280">
        <v>0.3</v>
      </c>
      <c r="N280">
        <v>231</v>
      </c>
      <c r="O280" s="5">
        <f>(EXP(0.819*(LN(N280))+0.6848))*(0.86)</f>
        <v>147.13009791106165</v>
      </c>
      <c r="P280" s="4"/>
      <c r="Q280" s="3">
        <f t="shared" si="115"/>
        <v>0.61</v>
      </c>
      <c r="R280" s="3">
        <f t="shared" si="119"/>
        <v>4.1459905801784864E-3</v>
      </c>
      <c r="S280" s="3"/>
    </row>
    <row r="281" spans="1:19" x14ac:dyDescent="0.35">
      <c r="A281">
        <v>32190</v>
      </c>
      <c r="B281">
        <v>99</v>
      </c>
      <c r="D281" t="s">
        <v>122</v>
      </c>
      <c r="E281" s="1">
        <v>43563.427083333336</v>
      </c>
      <c r="F281" s="1" t="s">
        <v>172</v>
      </c>
      <c r="G281" t="s">
        <v>179</v>
      </c>
      <c r="H281" t="s">
        <v>108</v>
      </c>
      <c r="I281">
        <v>0.52</v>
      </c>
      <c r="J281" t="s">
        <v>140</v>
      </c>
      <c r="K281" t="s">
        <v>55</v>
      </c>
      <c r="L281">
        <v>0.2</v>
      </c>
      <c r="N281">
        <v>231</v>
      </c>
      <c r="O281" s="5">
        <f>(EXP(0.8545*(LN(N281))-1.702))*(0.96)</f>
        <v>18.315064888142356</v>
      </c>
      <c r="P281" s="4"/>
      <c r="Q281" s="3">
        <f t="shared" si="115"/>
        <v>0.52</v>
      </c>
      <c r="R281" s="3">
        <f t="shared" si="119"/>
        <v>2.8391927802377669E-2</v>
      </c>
      <c r="S281" s="3"/>
    </row>
    <row r="282" spans="1:19" x14ac:dyDescent="0.35">
      <c r="A282">
        <v>32191</v>
      </c>
      <c r="B282">
        <v>99</v>
      </c>
      <c r="D282" t="s">
        <v>122</v>
      </c>
      <c r="E282" s="1">
        <v>43563.427083333336</v>
      </c>
      <c r="F282" s="1" t="s">
        <v>172</v>
      </c>
      <c r="G282" t="s">
        <v>179</v>
      </c>
      <c r="H282" t="s">
        <v>106</v>
      </c>
      <c r="I282">
        <v>0.1</v>
      </c>
      <c r="J282" t="s">
        <v>60</v>
      </c>
      <c r="K282" t="s">
        <v>55</v>
      </c>
      <c r="L282">
        <v>0.1</v>
      </c>
      <c r="N282">
        <v>231</v>
      </c>
      <c r="O282" s="5">
        <f>(EXP(1.273*(LN(N282))-3.259))*(1.46203-(LN(N282)*0.145712))</f>
        <v>26.238640415130135</v>
      </c>
      <c r="P282" s="4"/>
      <c r="Q282" s="3">
        <f t="shared" si="115"/>
        <v>0.05</v>
      </c>
      <c r="R282" s="3">
        <f t="shared" si="119"/>
        <v>1.9055865398867322E-3</v>
      </c>
      <c r="S282" s="3"/>
    </row>
    <row r="283" spans="1:19" x14ac:dyDescent="0.35">
      <c r="A283">
        <v>32193</v>
      </c>
      <c r="B283">
        <v>99</v>
      </c>
      <c r="D283" t="s">
        <v>122</v>
      </c>
      <c r="E283" s="1">
        <v>43563.427083333336</v>
      </c>
      <c r="F283" s="1" t="s">
        <v>172</v>
      </c>
      <c r="G283" t="s">
        <v>179</v>
      </c>
      <c r="H283" t="s">
        <v>103</v>
      </c>
      <c r="I283">
        <v>0.26</v>
      </c>
      <c r="J283" t="s">
        <v>140</v>
      </c>
      <c r="K283" t="s">
        <v>55</v>
      </c>
      <c r="L283">
        <v>0.2</v>
      </c>
      <c r="N283">
        <v>231</v>
      </c>
      <c r="O283" s="5">
        <f>(EXP(0.846*(LN(N283))-0.884))*(0.997)</f>
        <v>41.152343434049229</v>
      </c>
      <c r="P283" s="4"/>
      <c r="Q283" s="3">
        <f t="shared" si="115"/>
        <v>0.26</v>
      </c>
      <c r="R283" s="3">
        <f t="shared" si="119"/>
        <v>6.3179877086872631E-3</v>
      </c>
      <c r="S283" s="3"/>
    </row>
    <row r="284" spans="1:19" x14ac:dyDescent="0.35">
      <c r="A284">
        <v>32194</v>
      </c>
      <c r="B284">
        <v>99</v>
      </c>
      <c r="D284" t="s">
        <v>122</v>
      </c>
      <c r="E284" s="1">
        <v>43563.427083333336</v>
      </c>
      <c r="F284" s="1" t="s">
        <v>172</v>
      </c>
      <c r="G284" t="s">
        <v>179</v>
      </c>
      <c r="H284" t="s">
        <v>119</v>
      </c>
      <c r="I284">
        <v>0.3</v>
      </c>
      <c r="J284" t="s">
        <v>60</v>
      </c>
      <c r="K284" t="s">
        <v>55</v>
      </c>
      <c r="L284">
        <v>0.3</v>
      </c>
      <c r="N284">
        <v>231</v>
      </c>
      <c r="O284" s="5">
        <v>5</v>
      </c>
      <c r="P284" s="4"/>
      <c r="Q284" s="3">
        <f t="shared" si="115"/>
        <v>0.15</v>
      </c>
      <c r="R284" s="3">
        <f t="shared" si="119"/>
        <v>0.03</v>
      </c>
      <c r="S284" s="3"/>
    </row>
    <row r="285" spans="1:19" x14ac:dyDescent="0.35">
      <c r="A285">
        <v>32195</v>
      </c>
      <c r="B285">
        <v>99</v>
      </c>
      <c r="D285" t="s">
        <v>122</v>
      </c>
      <c r="E285" s="1">
        <v>43563.427083333336</v>
      </c>
      <c r="F285" s="1" t="s">
        <v>172</v>
      </c>
      <c r="G285" t="s">
        <v>179</v>
      </c>
      <c r="H285" t="s">
        <v>101</v>
      </c>
      <c r="I285">
        <v>0.02</v>
      </c>
      <c r="J285" t="s">
        <v>60</v>
      </c>
      <c r="K285" t="s">
        <v>55</v>
      </c>
      <c r="L285">
        <v>0.02</v>
      </c>
      <c r="N285">
        <v>231</v>
      </c>
      <c r="O285" s="4"/>
      <c r="P285" s="4">
        <v>0.12</v>
      </c>
      <c r="Q285" s="3">
        <f t="shared" si="115"/>
        <v>0.01</v>
      </c>
      <c r="R285" s="3"/>
      <c r="S285" s="3">
        <f t="shared" ref="S285:S286" si="120">Q285/P285</f>
        <v>8.3333333333333343E-2</v>
      </c>
    </row>
    <row r="286" spans="1:19" x14ac:dyDescent="0.35">
      <c r="A286">
        <v>32196</v>
      </c>
      <c r="B286">
        <v>99</v>
      </c>
      <c r="D286" t="s">
        <v>122</v>
      </c>
      <c r="E286" s="1">
        <v>43563.427083333336</v>
      </c>
      <c r="F286" s="1" t="s">
        <v>172</v>
      </c>
      <c r="G286" t="s">
        <v>179</v>
      </c>
      <c r="H286" t="s">
        <v>104</v>
      </c>
      <c r="I286">
        <v>0.01</v>
      </c>
      <c r="J286" t="s">
        <v>60</v>
      </c>
      <c r="K286" t="s">
        <v>55</v>
      </c>
      <c r="L286">
        <v>0.01</v>
      </c>
      <c r="N286">
        <v>231</v>
      </c>
      <c r="O286" s="4"/>
      <c r="P286" s="4">
        <v>40</v>
      </c>
      <c r="Q286" s="3">
        <f t="shared" si="115"/>
        <v>5.0000000000000001E-3</v>
      </c>
      <c r="R286" s="3"/>
      <c r="S286" s="3">
        <f t="shared" si="120"/>
        <v>1.25E-4</v>
      </c>
    </row>
    <row r="287" spans="1:19" x14ac:dyDescent="0.35">
      <c r="A287">
        <v>32197</v>
      </c>
      <c r="B287">
        <v>99</v>
      </c>
      <c r="D287" t="s">
        <v>122</v>
      </c>
      <c r="E287" s="1">
        <v>43563.427083333336</v>
      </c>
      <c r="F287" s="1" t="s">
        <v>172</v>
      </c>
      <c r="G287" t="s">
        <v>179</v>
      </c>
      <c r="H287" t="s">
        <v>100</v>
      </c>
      <c r="I287">
        <v>0.51</v>
      </c>
      <c r="J287" t="s">
        <v>140</v>
      </c>
      <c r="K287" t="s">
        <v>55</v>
      </c>
      <c r="L287">
        <v>0.3</v>
      </c>
      <c r="N287">
        <v>231</v>
      </c>
      <c r="O287" s="5">
        <f>(EXP(0.8473*(LN(N287))+0.884))*(0.986)</f>
        <v>240.14948935393548</v>
      </c>
      <c r="P287" s="4"/>
      <c r="Q287" s="3">
        <f t="shared" si="115"/>
        <v>0.51</v>
      </c>
      <c r="R287" s="3">
        <f t="shared" ref="R287" si="121">Q287/O287</f>
        <v>2.1236772202682277E-3</v>
      </c>
      <c r="S287" s="3"/>
    </row>
    <row r="288" spans="1:19" x14ac:dyDescent="0.35">
      <c r="E288" s="1"/>
      <c r="F288" s="1"/>
      <c r="O288" s="3"/>
      <c r="P288" s="3"/>
      <c r="Q288" s="3" t="s">
        <v>193</v>
      </c>
      <c r="R288" s="3">
        <f>SUM(R274:R287)</f>
        <v>0.11154434202671769</v>
      </c>
      <c r="S288" s="3">
        <f>SUM(S274:S287)</f>
        <v>0.13070490063950108</v>
      </c>
    </row>
    <row r="289" spans="1:19" x14ac:dyDescent="0.35">
      <c r="E289" s="1"/>
      <c r="F289" s="1"/>
    </row>
    <row r="290" spans="1:19" x14ac:dyDescent="0.35">
      <c r="A290">
        <v>22489</v>
      </c>
      <c r="B290">
        <v>99</v>
      </c>
      <c r="D290" t="s">
        <v>133</v>
      </c>
      <c r="E290" s="1">
        <v>39195.625</v>
      </c>
      <c r="F290" s="1" t="s">
        <v>172</v>
      </c>
      <c r="G290" t="s">
        <v>179</v>
      </c>
      <c r="H290" t="s">
        <v>120</v>
      </c>
      <c r="I290">
        <v>1.7</v>
      </c>
      <c r="J290" t="s">
        <v>56</v>
      </c>
      <c r="K290" t="s">
        <v>55</v>
      </c>
      <c r="L290">
        <v>1</v>
      </c>
      <c r="M290">
        <v>8.35</v>
      </c>
      <c r="N290">
        <v>228</v>
      </c>
      <c r="O290" s="4"/>
      <c r="P290" s="4">
        <v>1500</v>
      </c>
      <c r="Q290" s="3">
        <f>IF(J290="U",I290*0.5,I290)</f>
        <v>1.7</v>
      </c>
      <c r="R290" s="3"/>
      <c r="S290" s="3">
        <f>Q290/P290</f>
        <v>1.1333333333333332E-3</v>
      </c>
    </row>
    <row r="291" spans="1:19" x14ac:dyDescent="0.35">
      <c r="A291">
        <v>22488</v>
      </c>
      <c r="B291">
        <v>99</v>
      </c>
      <c r="D291" t="s">
        <v>133</v>
      </c>
      <c r="E291" s="1">
        <v>39195.625</v>
      </c>
      <c r="F291" s="1" t="s">
        <v>172</v>
      </c>
      <c r="G291" t="s">
        <v>179</v>
      </c>
      <c r="H291" t="s">
        <v>121</v>
      </c>
      <c r="I291">
        <v>0.5</v>
      </c>
      <c r="J291" t="s">
        <v>60</v>
      </c>
      <c r="K291" t="s">
        <v>55</v>
      </c>
      <c r="L291">
        <v>0.5</v>
      </c>
      <c r="M291" t="s">
        <v>134</v>
      </c>
      <c r="N291">
        <v>228</v>
      </c>
      <c r="O291" s="4"/>
      <c r="P291" s="4">
        <v>30</v>
      </c>
      <c r="Q291" s="3">
        <f t="shared" ref="Q291:Q303" si="122">IF(J291="U",I291*0.5,I291)</f>
        <v>0.25</v>
      </c>
      <c r="R291" s="3"/>
      <c r="S291" s="3">
        <f t="shared" ref="S291" si="123">Q291/P291</f>
        <v>8.3333333333333332E-3</v>
      </c>
    </row>
    <row r="292" spans="1:19" x14ac:dyDescent="0.35">
      <c r="A292">
        <v>22476</v>
      </c>
      <c r="B292">
        <v>99</v>
      </c>
      <c r="D292" t="s">
        <v>133</v>
      </c>
      <c r="E292" s="1">
        <v>39195.625</v>
      </c>
      <c r="F292" s="1" t="s">
        <v>172</v>
      </c>
      <c r="G292" t="s">
        <v>179</v>
      </c>
      <c r="H292" t="s">
        <v>98</v>
      </c>
      <c r="I292">
        <v>0.3</v>
      </c>
      <c r="J292" t="s">
        <v>56</v>
      </c>
      <c r="K292" t="s">
        <v>55</v>
      </c>
      <c r="L292">
        <v>0.1</v>
      </c>
      <c r="M292">
        <v>1.56</v>
      </c>
      <c r="N292">
        <v>228</v>
      </c>
      <c r="O292" s="4">
        <v>150</v>
      </c>
      <c r="P292" s="4"/>
      <c r="Q292" s="3">
        <f t="shared" si="122"/>
        <v>0.3</v>
      </c>
      <c r="R292" s="3">
        <f t="shared" ref="R292" si="124">Q292/O292</f>
        <v>2E-3</v>
      </c>
      <c r="S292" s="3"/>
    </row>
    <row r="293" spans="1:19" x14ac:dyDescent="0.35">
      <c r="A293">
        <v>22477</v>
      </c>
      <c r="B293">
        <v>99</v>
      </c>
      <c r="D293" t="s">
        <v>133</v>
      </c>
      <c r="E293" s="1">
        <v>39195.625</v>
      </c>
      <c r="F293" s="1" t="s">
        <v>172</v>
      </c>
      <c r="G293" t="s">
        <v>179</v>
      </c>
      <c r="H293" t="s">
        <v>115</v>
      </c>
      <c r="I293">
        <v>63.4</v>
      </c>
      <c r="J293" t="s">
        <v>56</v>
      </c>
      <c r="K293" t="s">
        <v>55</v>
      </c>
      <c r="L293">
        <v>10</v>
      </c>
      <c r="N293">
        <v>228</v>
      </c>
      <c r="O293" s="4"/>
      <c r="P293" s="4">
        <v>1700</v>
      </c>
      <c r="Q293" s="3">
        <f t="shared" si="122"/>
        <v>63.4</v>
      </c>
      <c r="R293" s="3"/>
      <c r="S293" s="3">
        <f t="shared" ref="S293:S294" si="125">Q293/P293</f>
        <v>3.7294117647058825E-2</v>
      </c>
    </row>
    <row r="294" spans="1:19" x14ac:dyDescent="0.35">
      <c r="A294">
        <v>22478</v>
      </c>
      <c r="B294">
        <v>99</v>
      </c>
      <c r="D294" t="s">
        <v>133</v>
      </c>
      <c r="E294" s="1">
        <v>39195.625</v>
      </c>
      <c r="F294" s="1" t="s">
        <v>172</v>
      </c>
      <c r="G294" t="s">
        <v>179</v>
      </c>
      <c r="H294" t="s">
        <v>113</v>
      </c>
      <c r="I294">
        <v>0.1</v>
      </c>
      <c r="J294" t="s">
        <v>60</v>
      </c>
      <c r="K294" t="s">
        <v>55</v>
      </c>
      <c r="L294">
        <v>0.1</v>
      </c>
      <c r="N294">
        <v>228</v>
      </c>
      <c r="O294" s="4"/>
      <c r="P294" s="4">
        <v>5.3</v>
      </c>
      <c r="Q294" s="3">
        <f t="shared" si="122"/>
        <v>0.05</v>
      </c>
      <c r="R294" s="3"/>
      <c r="S294" s="3">
        <f t="shared" si="125"/>
        <v>9.4339622641509448E-3</v>
      </c>
    </row>
    <row r="295" spans="1:19" x14ac:dyDescent="0.35">
      <c r="A295">
        <v>22479</v>
      </c>
      <c r="B295">
        <v>99</v>
      </c>
      <c r="D295" t="s">
        <v>133</v>
      </c>
      <c r="E295" s="1">
        <v>39195.625</v>
      </c>
      <c r="F295" s="1" t="s">
        <v>172</v>
      </c>
      <c r="G295" t="s">
        <v>179</v>
      </c>
      <c r="H295" t="s">
        <v>112</v>
      </c>
      <c r="I295">
        <v>0.1</v>
      </c>
      <c r="J295" t="s">
        <v>60</v>
      </c>
      <c r="K295" t="s">
        <v>55</v>
      </c>
      <c r="L295">
        <v>0.1</v>
      </c>
      <c r="N295">
        <v>228</v>
      </c>
      <c r="O295" s="5">
        <f>(EXP(0.7977*(LN(N295))-3.909))*(1.101672-(LN(N295)*0.041838))</f>
        <v>1.3336343282011602</v>
      </c>
      <c r="P295" s="4"/>
      <c r="Q295" s="3">
        <f t="shared" si="122"/>
        <v>0.05</v>
      </c>
      <c r="R295" s="3">
        <f t="shared" ref="R295:R300" si="126">Q295/O295</f>
        <v>3.7491536429960733E-2</v>
      </c>
      <c r="S295" s="3"/>
    </row>
    <row r="296" spans="1:19" x14ac:dyDescent="0.35">
      <c r="A296">
        <v>22480</v>
      </c>
      <c r="B296">
        <v>99</v>
      </c>
      <c r="D296" t="s">
        <v>133</v>
      </c>
      <c r="E296" s="1">
        <v>39195.625</v>
      </c>
      <c r="F296" s="1" t="s">
        <v>172</v>
      </c>
      <c r="G296" t="s">
        <v>179</v>
      </c>
      <c r="H296" t="s">
        <v>110</v>
      </c>
      <c r="I296">
        <v>1.9</v>
      </c>
      <c r="J296" t="s">
        <v>56</v>
      </c>
      <c r="K296" t="s">
        <v>55</v>
      </c>
      <c r="L296">
        <v>0.1</v>
      </c>
      <c r="N296">
        <v>228</v>
      </c>
      <c r="O296" s="5">
        <f>(EXP(0.819*(LN(N296))+0.6848))*(0.86)</f>
        <v>145.56331991723118</v>
      </c>
      <c r="P296" s="4"/>
      <c r="Q296" s="3">
        <f t="shared" si="122"/>
        <v>1.9</v>
      </c>
      <c r="R296" s="3">
        <f t="shared" si="126"/>
        <v>1.3052738843002204E-2</v>
      </c>
      <c r="S296" s="3"/>
    </row>
    <row r="297" spans="1:19" x14ac:dyDescent="0.35">
      <c r="A297">
        <v>22481</v>
      </c>
      <c r="B297">
        <v>99</v>
      </c>
      <c r="D297" t="s">
        <v>133</v>
      </c>
      <c r="E297" s="1">
        <v>39195.625</v>
      </c>
      <c r="F297" s="1" t="s">
        <v>172</v>
      </c>
      <c r="G297" t="s">
        <v>179</v>
      </c>
      <c r="H297" t="s">
        <v>108</v>
      </c>
      <c r="I297">
        <v>0.4</v>
      </c>
      <c r="J297" t="s">
        <v>56</v>
      </c>
      <c r="K297" t="s">
        <v>55</v>
      </c>
      <c r="L297">
        <v>0.1</v>
      </c>
      <c r="N297">
        <v>228</v>
      </c>
      <c r="O297" s="5">
        <f>(EXP(0.8545*(LN(N297))-1.702))*(0.96)</f>
        <v>18.111622249209937</v>
      </c>
      <c r="P297" s="4"/>
      <c r="Q297" s="3">
        <f t="shared" si="122"/>
        <v>0.4</v>
      </c>
      <c r="R297" s="3">
        <f t="shared" si="126"/>
        <v>2.2085266272459318E-2</v>
      </c>
      <c r="S297" s="3"/>
    </row>
    <row r="298" spans="1:19" x14ac:dyDescent="0.35">
      <c r="A298">
        <v>22483</v>
      </c>
      <c r="B298">
        <v>99</v>
      </c>
      <c r="D298" t="s">
        <v>133</v>
      </c>
      <c r="E298" s="1">
        <v>39195.625</v>
      </c>
      <c r="F298" s="1" t="s">
        <v>172</v>
      </c>
      <c r="G298" t="s">
        <v>179</v>
      </c>
      <c r="H298" t="s">
        <v>106</v>
      </c>
      <c r="I298">
        <v>0.1</v>
      </c>
      <c r="J298" t="s">
        <v>60</v>
      </c>
      <c r="K298" t="s">
        <v>55</v>
      </c>
      <c r="L298">
        <v>0.1</v>
      </c>
      <c r="N298">
        <v>228</v>
      </c>
      <c r="O298" s="5">
        <f>(EXP(1.273*(LN(N298))-3.259))*(1.46203-(LN(N298)*0.145712))</f>
        <v>25.879094969196437</v>
      </c>
      <c r="P298" s="4"/>
      <c r="Q298" s="3">
        <f t="shared" si="122"/>
        <v>0.05</v>
      </c>
      <c r="R298" s="3">
        <f t="shared" si="126"/>
        <v>1.9320613823441035E-3</v>
      </c>
      <c r="S298" s="3"/>
    </row>
    <row r="299" spans="1:19" x14ac:dyDescent="0.35">
      <c r="A299">
        <v>22485</v>
      </c>
      <c r="B299">
        <v>99</v>
      </c>
      <c r="D299" t="s">
        <v>133</v>
      </c>
      <c r="E299" s="1">
        <v>39195.625</v>
      </c>
      <c r="F299" s="1" t="s">
        <v>172</v>
      </c>
      <c r="G299" t="s">
        <v>179</v>
      </c>
      <c r="H299" t="s">
        <v>103</v>
      </c>
      <c r="I299">
        <v>0.2</v>
      </c>
      <c r="J299" t="s">
        <v>56</v>
      </c>
      <c r="K299" t="s">
        <v>55</v>
      </c>
      <c r="L299">
        <v>0.1</v>
      </c>
      <c r="N299">
        <v>228</v>
      </c>
      <c r="O299" s="5">
        <f>(EXP(0.846*(LN(N299))-0.884))*(0.997)</f>
        <v>40.699747686285086</v>
      </c>
      <c r="P299" s="4"/>
      <c r="Q299" s="3">
        <f t="shared" si="122"/>
        <v>0.2</v>
      </c>
      <c r="R299" s="3">
        <f t="shared" si="126"/>
        <v>4.914035377850649E-3</v>
      </c>
      <c r="S299" s="3"/>
    </row>
    <row r="300" spans="1:19" x14ac:dyDescent="0.35">
      <c r="A300">
        <v>22500</v>
      </c>
      <c r="B300">
        <v>99</v>
      </c>
      <c r="D300" t="s">
        <v>133</v>
      </c>
      <c r="E300" s="1">
        <v>39195.625</v>
      </c>
      <c r="F300" s="1" t="s">
        <v>172</v>
      </c>
      <c r="G300" t="s">
        <v>179</v>
      </c>
      <c r="H300" t="s">
        <v>119</v>
      </c>
      <c r="I300">
        <v>0.5</v>
      </c>
      <c r="J300" t="s">
        <v>60</v>
      </c>
      <c r="K300" t="s">
        <v>55</v>
      </c>
      <c r="L300">
        <v>0.5</v>
      </c>
      <c r="N300">
        <v>228</v>
      </c>
      <c r="O300" s="5">
        <v>5</v>
      </c>
      <c r="P300" s="4"/>
      <c r="Q300" s="3">
        <f t="shared" si="122"/>
        <v>0.25</v>
      </c>
      <c r="R300" s="3">
        <f t="shared" si="126"/>
        <v>0.05</v>
      </c>
      <c r="S300" s="3"/>
    </row>
    <row r="301" spans="1:19" x14ac:dyDescent="0.35">
      <c r="A301">
        <v>22486</v>
      </c>
      <c r="B301">
        <v>99</v>
      </c>
      <c r="D301" t="s">
        <v>133</v>
      </c>
      <c r="E301" s="1">
        <v>39195.625</v>
      </c>
      <c r="F301" s="1" t="s">
        <v>172</v>
      </c>
      <c r="G301" t="s">
        <v>179</v>
      </c>
      <c r="H301" t="s">
        <v>101</v>
      </c>
      <c r="I301">
        <v>0.1</v>
      </c>
      <c r="J301" t="s">
        <v>60</v>
      </c>
      <c r="K301" t="s">
        <v>55</v>
      </c>
      <c r="L301">
        <v>0.1</v>
      </c>
      <c r="N301">
        <v>228</v>
      </c>
      <c r="O301" s="4"/>
      <c r="P301" s="4">
        <v>0.12</v>
      </c>
      <c r="Q301" s="3">
        <f t="shared" si="122"/>
        <v>0.05</v>
      </c>
      <c r="R301" s="3"/>
      <c r="S301" s="3">
        <f t="shared" ref="S301:S302" si="127">Q301/P301</f>
        <v>0.41666666666666669</v>
      </c>
    </row>
    <row r="302" spans="1:19" x14ac:dyDescent="0.35">
      <c r="A302">
        <v>22490</v>
      </c>
      <c r="B302">
        <v>99</v>
      </c>
      <c r="D302" t="s">
        <v>133</v>
      </c>
      <c r="E302" s="1">
        <v>39195.625</v>
      </c>
      <c r="F302" s="1" t="s">
        <v>172</v>
      </c>
      <c r="G302" t="s">
        <v>179</v>
      </c>
      <c r="H302" t="s">
        <v>104</v>
      </c>
      <c r="I302">
        <v>0.1</v>
      </c>
      <c r="J302" t="s">
        <v>60</v>
      </c>
      <c r="K302" t="s">
        <v>55</v>
      </c>
      <c r="L302">
        <v>0.1</v>
      </c>
      <c r="N302">
        <v>228</v>
      </c>
      <c r="O302" s="4"/>
      <c r="P302" s="4">
        <v>40</v>
      </c>
      <c r="Q302" s="3">
        <f t="shared" si="122"/>
        <v>0.05</v>
      </c>
      <c r="R302" s="3"/>
      <c r="S302" s="3">
        <f t="shared" si="127"/>
        <v>1.25E-3</v>
      </c>
    </row>
    <row r="303" spans="1:19" x14ac:dyDescent="0.35">
      <c r="A303">
        <v>22487</v>
      </c>
      <c r="B303">
        <v>99</v>
      </c>
      <c r="D303" t="s">
        <v>133</v>
      </c>
      <c r="E303" s="1">
        <v>39195.625</v>
      </c>
      <c r="F303" s="1" t="s">
        <v>172</v>
      </c>
      <c r="G303" t="s">
        <v>179</v>
      </c>
      <c r="H303" t="s">
        <v>100</v>
      </c>
      <c r="I303">
        <v>1.6</v>
      </c>
      <c r="J303" t="s">
        <v>56</v>
      </c>
      <c r="K303" t="s">
        <v>55</v>
      </c>
      <c r="L303">
        <v>1</v>
      </c>
      <c r="N303">
        <v>228</v>
      </c>
      <c r="O303" s="5">
        <f>(EXP(0.8473*(LN(N303))+0.884))*(0.986)</f>
        <v>237.50427588372952</v>
      </c>
      <c r="P303" s="4"/>
      <c r="Q303" s="3">
        <f t="shared" si="122"/>
        <v>1.6</v>
      </c>
      <c r="R303" s="3">
        <f t="shared" ref="R303" si="128">Q303/O303</f>
        <v>6.7367208192213009E-3</v>
      </c>
      <c r="S303" s="3"/>
    </row>
    <row r="304" spans="1:19" x14ac:dyDescent="0.35">
      <c r="E304" s="1"/>
      <c r="F304" s="1"/>
      <c r="O304" s="3"/>
      <c r="P304" s="3"/>
      <c r="Q304" s="3" t="s">
        <v>193</v>
      </c>
      <c r="R304" s="3">
        <f>SUM(R290:R303)</f>
        <v>0.13821235912483831</v>
      </c>
      <c r="S304" s="3">
        <f>SUM(S290:S303)</f>
        <v>0.47411141324454309</v>
      </c>
    </row>
    <row r="305" spans="1:19" x14ac:dyDescent="0.35">
      <c r="E305" s="1"/>
      <c r="F305" s="1"/>
    </row>
    <row r="306" spans="1:19" x14ac:dyDescent="0.35">
      <c r="A306">
        <v>24145</v>
      </c>
      <c r="B306">
        <v>99</v>
      </c>
      <c r="D306" t="s">
        <v>133</v>
      </c>
      <c r="E306" s="1">
        <v>39562.479861111111</v>
      </c>
      <c r="F306" s="1" t="s">
        <v>172</v>
      </c>
      <c r="G306" t="s">
        <v>179</v>
      </c>
      <c r="H306" t="s">
        <v>120</v>
      </c>
      <c r="I306">
        <v>1</v>
      </c>
      <c r="J306" t="s">
        <v>60</v>
      </c>
      <c r="K306" t="s">
        <v>55</v>
      </c>
      <c r="L306">
        <v>1</v>
      </c>
      <c r="M306">
        <v>8.11</v>
      </c>
      <c r="N306">
        <v>217</v>
      </c>
      <c r="O306" s="4"/>
      <c r="P306" s="4">
        <v>1300</v>
      </c>
      <c r="Q306" s="3">
        <f>IF(J306="U",I306*0.5,I306)</f>
        <v>0.5</v>
      </c>
      <c r="R306" s="3"/>
      <c r="S306" s="3">
        <f>Q306/P306</f>
        <v>3.8461538461538462E-4</v>
      </c>
    </row>
    <row r="307" spans="1:19" x14ac:dyDescent="0.35">
      <c r="A307">
        <v>24143</v>
      </c>
      <c r="B307">
        <v>99</v>
      </c>
      <c r="D307" t="s">
        <v>133</v>
      </c>
      <c r="E307" s="1">
        <v>39562.479861111111</v>
      </c>
      <c r="F307" s="1" t="s">
        <v>172</v>
      </c>
      <c r="G307" t="s">
        <v>179</v>
      </c>
      <c r="H307" t="s">
        <v>121</v>
      </c>
      <c r="I307">
        <v>0.5</v>
      </c>
      <c r="J307" t="s">
        <v>60</v>
      </c>
      <c r="K307" t="s">
        <v>55</v>
      </c>
      <c r="L307">
        <v>0.5</v>
      </c>
      <c r="M307" t="s">
        <v>134</v>
      </c>
      <c r="N307">
        <v>217</v>
      </c>
      <c r="O307" s="4"/>
      <c r="P307" s="4">
        <v>30</v>
      </c>
      <c r="Q307" s="3">
        <f t="shared" ref="Q307:Q319" si="129">IF(J307="U",I307*0.5,I307)</f>
        <v>0.25</v>
      </c>
      <c r="R307" s="3"/>
      <c r="S307" s="3">
        <f t="shared" ref="S307" si="130">Q307/P307</f>
        <v>8.3333333333333332E-3</v>
      </c>
    </row>
    <row r="308" spans="1:19" x14ac:dyDescent="0.35">
      <c r="A308">
        <v>24099</v>
      </c>
      <c r="B308">
        <v>99</v>
      </c>
      <c r="D308" t="s">
        <v>133</v>
      </c>
      <c r="E308" s="1">
        <v>39562.479861111111</v>
      </c>
      <c r="F308" s="1" t="s">
        <v>172</v>
      </c>
      <c r="G308" t="s">
        <v>179</v>
      </c>
      <c r="H308" t="s">
        <v>98</v>
      </c>
      <c r="I308">
        <v>0.2</v>
      </c>
      <c r="J308" t="s">
        <v>56</v>
      </c>
      <c r="K308" t="s">
        <v>55</v>
      </c>
      <c r="L308">
        <v>0.1</v>
      </c>
      <c r="M308">
        <v>1.56</v>
      </c>
      <c r="N308">
        <v>217</v>
      </c>
      <c r="O308" s="4">
        <v>150</v>
      </c>
      <c r="P308" s="4"/>
      <c r="Q308" s="3">
        <f t="shared" si="129"/>
        <v>0.2</v>
      </c>
      <c r="R308" s="3">
        <f t="shared" ref="R308" si="131">Q308/O308</f>
        <v>1.3333333333333335E-3</v>
      </c>
      <c r="S308" s="3"/>
    </row>
    <row r="309" spans="1:19" x14ac:dyDescent="0.35">
      <c r="A309">
        <v>24100</v>
      </c>
      <c r="B309">
        <v>99</v>
      </c>
      <c r="D309" t="s">
        <v>133</v>
      </c>
      <c r="E309" s="1">
        <v>39562.479861111111</v>
      </c>
      <c r="F309" s="1" t="s">
        <v>172</v>
      </c>
      <c r="G309" t="s">
        <v>179</v>
      </c>
      <c r="H309" t="s">
        <v>115</v>
      </c>
      <c r="I309">
        <v>67.77</v>
      </c>
      <c r="J309" t="s">
        <v>56</v>
      </c>
      <c r="K309" t="s">
        <v>55</v>
      </c>
      <c r="L309">
        <v>10</v>
      </c>
      <c r="N309">
        <v>217</v>
      </c>
      <c r="O309" s="4"/>
      <c r="P309" s="4">
        <v>1700</v>
      </c>
      <c r="Q309" s="3">
        <f t="shared" si="129"/>
        <v>67.77</v>
      </c>
      <c r="R309" s="3"/>
      <c r="S309" s="3">
        <f t="shared" ref="S309:S310" si="132">Q309/P309</f>
        <v>3.9864705882352941E-2</v>
      </c>
    </row>
    <row r="310" spans="1:19" x14ac:dyDescent="0.35">
      <c r="A310">
        <v>24104</v>
      </c>
      <c r="B310">
        <v>99</v>
      </c>
      <c r="D310" t="s">
        <v>133</v>
      </c>
      <c r="E310" s="1">
        <v>39562.479861111111</v>
      </c>
      <c r="F310" s="1" t="s">
        <v>172</v>
      </c>
      <c r="G310" t="s">
        <v>179</v>
      </c>
      <c r="H310" t="s">
        <v>113</v>
      </c>
      <c r="I310">
        <v>0.1</v>
      </c>
      <c r="J310" t="s">
        <v>60</v>
      </c>
      <c r="K310" t="s">
        <v>55</v>
      </c>
      <c r="L310">
        <v>0.1</v>
      </c>
      <c r="N310">
        <v>217</v>
      </c>
      <c r="O310" s="4"/>
      <c r="P310" s="4">
        <v>5.3</v>
      </c>
      <c r="Q310" s="3">
        <f t="shared" si="129"/>
        <v>0.05</v>
      </c>
      <c r="R310" s="3"/>
      <c r="S310" s="3">
        <f t="shared" si="132"/>
        <v>9.4339622641509448E-3</v>
      </c>
    </row>
    <row r="311" spans="1:19" x14ac:dyDescent="0.35">
      <c r="A311">
        <v>24110</v>
      </c>
      <c r="B311">
        <v>99</v>
      </c>
      <c r="D311" t="s">
        <v>133</v>
      </c>
      <c r="E311" s="1">
        <v>39562.479861111111</v>
      </c>
      <c r="F311" s="1" t="s">
        <v>172</v>
      </c>
      <c r="G311" t="s">
        <v>179</v>
      </c>
      <c r="H311" t="s">
        <v>112</v>
      </c>
      <c r="I311">
        <v>0.1</v>
      </c>
      <c r="J311" t="s">
        <v>60</v>
      </c>
      <c r="K311" t="s">
        <v>55</v>
      </c>
      <c r="L311">
        <v>0.1</v>
      </c>
      <c r="N311">
        <v>217</v>
      </c>
      <c r="O311" s="5">
        <f>(EXP(0.7977*(LN(N311))-3.909))*(1.101672-(LN(N311)*0.041838))</f>
        <v>1.2850861676236116</v>
      </c>
      <c r="P311" s="4"/>
      <c r="Q311" s="3">
        <f t="shared" si="129"/>
        <v>0.05</v>
      </c>
      <c r="R311" s="3">
        <f t="shared" ref="R311:R316" si="133">Q311/O311</f>
        <v>3.8907896808554304E-2</v>
      </c>
      <c r="S311" s="3"/>
    </row>
    <row r="312" spans="1:19" x14ac:dyDescent="0.35">
      <c r="A312">
        <v>24111</v>
      </c>
      <c r="B312">
        <v>99</v>
      </c>
      <c r="D312" t="s">
        <v>133</v>
      </c>
      <c r="E312" s="1">
        <v>39562.479861111111</v>
      </c>
      <c r="F312" s="1" t="s">
        <v>172</v>
      </c>
      <c r="G312" t="s">
        <v>179</v>
      </c>
      <c r="H312" t="s">
        <v>110</v>
      </c>
      <c r="I312">
        <v>0.51</v>
      </c>
      <c r="J312" t="s">
        <v>56</v>
      </c>
      <c r="K312" t="s">
        <v>55</v>
      </c>
      <c r="L312">
        <v>0.1</v>
      </c>
      <c r="N312">
        <v>217</v>
      </c>
      <c r="O312" s="5">
        <f>(EXP(0.819*(LN(N312))+0.6848))*(0.86)</f>
        <v>139.78605047554703</v>
      </c>
      <c r="P312" s="4"/>
      <c r="Q312" s="3">
        <f t="shared" si="129"/>
        <v>0.51</v>
      </c>
      <c r="R312" s="3">
        <f t="shared" si="133"/>
        <v>3.6484327174635713E-3</v>
      </c>
      <c r="S312" s="3"/>
    </row>
    <row r="313" spans="1:19" x14ac:dyDescent="0.35">
      <c r="A313">
        <v>24113</v>
      </c>
      <c r="B313">
        <v>99</v>
      </c>
      <c r="D313" t="s">
        <v>133</v>
      </c>
      <c r="E313" s="1">
        <v>39562.479861111111</v>
      </c>
      <c r="F313" s="1" t="s">
        <v>172</v>
      </c>
      <c r="G313" t="s">
        <v>179</v>
      </c>
      <c r="H313" t="s">
        <v>108</v>
      </c>
      <c r="I313">
        <v>0.47</v>
      </c>
      <c r="J313" t="s">
        <v>56</v>
      </c>
      <c r="K313" t="s">
        <v>55</v>
      </c>
      <c r="L313">
        <v>0.1</v>
      </c>
      <c r="N313">
        <v>217</v>
      </c>
      <c r="O313" s="5">
        <f>(EXP(0.8545*(LN(N313))-1.702))*(0.96)</f>
        <v>17.362284463255993</v>
      </c>
      <c r="P313" s="4"/>
      <c r="Q313" s="3">
        <f t="shared" si="129"/>
        <v>0.47</v>
      </c>
      <c r="R313" s="3">
        <f t="shared" si="133"/>
        <v>2.707017046026786E-2</v>
      </c>
      <c r="S313" s="3"/>
    </row>
    <row r="314" spans="1:19" x14ac:dyDescent="0.35">
      <c r="A314">
        <v>24124</v>
      </c>
      <c r="B314">
        <v>99</v>
      </c>
      <c r="D314" t="s">
        <v>133</v>
      </c>
      <c r="E314" s="1">
        <v>39562.479861111111</v>
      </c>
      <c r="F314" s="1" t="s">
        <v>172</v>
      </c>
      <c r="G314" t="s">
        <v>179</v>
      </c>
      <c r="H314" t="s">
        <v>106</v>
      </c>
      <c r="I314">
        <v>0.1</v>
      </c>
      <c r="J314" t="s">
        <v>60</v>
      </c>
      <c r="K314" t="s">
        <v>55</v>
      </c>
      <c r="L314">
        <v>0.1</v>
      </c>
      <c r="N314">
        <v>217</v>
      </c>
      <c r="O314" s="5">
        <f>(EXP(1.273*(LN(N314))-3.259))*(1.46203-(LN(N314)*0.145712))</f>
        <v>24.561251348602248</v>
      </c>
      <c r="P314" s="4"/>
      <c r="Q314" s="3">
        <f t="shared" si="129"/>
        <v>0.05</v>
      </c>
      <c r="R314" s="3">
        <f t="shared" si="133"/>
        <v>2.0357268972309686E-3</v>
      </c>
      <c r="S314" s="3"/>
    </row>
    <row r="315" spans="1:19" x14ac:dyDescent="0.35">
      <c r="A315">
        <v>24135</v>
      </c>
      <c r="B315">
        <v>99</v>
      </c>
      <c r="D315" t="s">
        <v>133</v>
      </c>
      <c r="E315" s="1">
        <v>39562.479861111111</v>
      </c>
      <c r="F315" s="1" t="s">
        <v>172</v>
      </c>
      <c r="G315" t="s">
        <v>179</v>
      </c>
      <c r="H315" t="s">
        <v>103</v>
      </c>
      <c r="I315">
        <v>0.23</v>
      </c>
      <c r="J315" t="s">
        <v>56</v>
      </c>
      <c r="K315" t="s">
        <v>55</v>
      </c>
      <c r="L315">
        <v>0.1</v>
      </c>
      <c r="N315">
        <v>217</v>
      </c>
      <c r="O315" s="5">
        <f>(EXP(0.846*(LN(N315))-0.884))*(0.997)</f>
        <v>39.032266572350622</v>
      </c>
      <c r="P315" s="4"/>
      <c r="Q315" s="3">
        <f t="shared" si="129"/>
        <v>0.23</v>
      </c>
      <c r="R315" s="3">
        <f t="shared" si="133"/>
        <v>5.8925606990736642E-3</v>
      </c>
      <c r="S315" s="3"/>
    </row>
    <row r="316" spans="1:19" x14ac:dyDescent="0.35">
      <c r="A316">
        <v>24151</v>
      </c>
      <c r="B316">
        <v>99</v>
      </c>
      <c r="D316" t="s">
        <v>133</v>
      </c>
      <c r="E316" s="1">
        <v>39562.479861111111</v>
      </c>
      <c r="F316" s="1" t="s">
        <v>172</v>
      </c>
      <c r="G316" t="s">
        <v>179</v>
      </c>
      <c r="H316" t="s">
        <v>119</v>
      </c>
      <c r="I316">
        <v>0.5</v>
      </c>
      <c r="J316" t="s">
        <v>60</v>
      </c>
      <c r="K316" t="s">
        <v>55</v>
      </c>
      <c r="L316">
        <v>0.5</v>
      </c>
      <c r="N316">
        <v>217</v>
      </c>
      <c r="O316" s="5">
        <v>5</v>
      </c>
      <c r="P316" s="4"/>
      <c r="Q316" s="3">
        <f t="shared" si="129"/>
        <v>0.25</v>
      </c>
      <c r="R316" s="3">
        <f t="shared" si="133"/>
        <v>0.05</v>
      </c>
      <c r="S316" s="3"/>
    </row>
    <row r="317" spans="1:19" x14ac:dyDescent="0.35">
      <c r="A317">
        <v>24137</v>
      </c>
      <c r="B317">
        <v>99</v>
      </c>
      <c r="D317" t="s">
        <v>133</v>
      </c>
      <c r="E317" s="1">
        <v>39562.479861111111</v>
      </c>
      <c r="F317" s="1" t="s">
        <v>172</v>
      </c>
      <c r="G317" t="s">
        <v>179</v>
      </c>
      <c r="H317" t="s">
        <v>101</v>
      </c>
      <c r="I317">
        <v>0.1</v>
      </c>
      <c r="J317" t="s">
        <v>60</v>
      </c>
      <c r="K317" t="s">
        <v>55</v>
      </c>
      <c r="L317">
        <v>0.1</v>
      </c>
      <c r="N317">
        <v>217</v>
      </c>
      <c r="O317" s="4"/>
      <c r="P317" s="4">
        <v>0.12</v>
      </c>
      <c r="Q317" s="3">
        <f t="shared" si="129"/>
        <v>0.05</v>
      </c>
      <c r="R317" s="3"/>
      <c r="S317" s="3">
        <f t="shared" ref="S317:S318" si="134">Q317/P317</f>
        <v>0.41666666666666669</v>
      </c>
    </row>
    <row r="318" spans="1:19" x14ac:dyDescent="0.35">
      <c r="A318">
        <v>24134</v>
      </c>
      <c r="B318">
        <v>99</v>
      </c>
      <c r="D318" t="s">
        <v>133</v>
      </c>
      <c r="E318" s="1">
        <v>39562.479861111111</v>
      </c>
      <c r="F318" s="1" t="s">
        <v>172</v>
      </c>
      <c r="G318" t="s">
        <v>179</v>
      </c>
      <c r="H318" t="s">
        <v>104</v>
      </c>
      <c r="I318">
        <v>0.1</v>
      </c>
      <c r="J318" t="s">
        <v>60</v>
      </c>
      <c r="K318" t="s">
        <v>55</v>
      </c>
      <c r="L318">
        <v>0.1</v>
      </c>
      <c r="N318">
        <v>217</v>
      </c>
      <c r="O318" s="4"/>
      <c r="P318" s="4">
        <v>40</v>
      </c>
      <c r="Q318" s="3">
        <f t="shared" si="129"/>
        <v>0.05</v>
      </c>
      <c r="R318" s="3"/>
      <c r="S318" s="3">
        <f t="shared" si="134"/>
        <v>1.25E-3</v>
      </c>
    </row>
    <row r="319" spans="1:19" x14ac:dyDescent="0.35">
      <c r="A319">
        <v>24142</v>
      </c>
      <c r="B319">
        <v>99</v>
      </c>
      <c r="D319" t="s">
        <v>133</v>
      </c>
      <c r="E319" s="1">
        <v>39562.479861111111</v>
      </c>
      <c r="F319" s="1" t="s">
        <v>172</v>
      </c>
      <c r="G319" t="s">
        <v>179</v>
      </c>
      <c r="H319" t="s">
        <v>100</v>
      </c>
      <c r="I319">
        <v>1</v>
      </c>
      <c r="J319" t="s">
        <v>60</v>
      </c>
      <c r="K319" t="s">
        <v>55</v>
      </c>
      <c r="L319">
        <v>1</v>
      </c>
      <c r="N319">
        <v>217</v>
      </c>
      <c r="O319" s="5">
        <f>(EXP(0.8473*(LN(N319))+0.884))*(0.986)</f>
        <v>227.75901159333642</v>
      </c>
      <c r="P319" s="4"/>
      <c r="Q319" s="3">
        <f t="shared" si="129"/>
        <v>0.5</v>
      </c>
      <c r="R319" s="3">
        <f t="shared" ref="R319" si="135">Q319/O319</f>
        <v>2.1953028181064893E-3</v>
      </c>
      <c r="S319" s="3"/>
    </row>
    <row r="320" spans="1:19" x14ac:dyDescent="0.35">
      <c r="E320" s="1"/>
      <c r="F320" s="1"/>
      <c r="O320" s="3"/>
      <c r="P320" s="3"/>
      <c r="Q320" s="3" t="s">
        <v>193</v>
      </c>
      <c r="R320" s="3">
        <f>SUM(R306:R319)</f>
        <v>0.1310834237340302</v>
      </c>
      <c r="S320" s="3">
        <f>SUM(S306:S319)</f>
        <v>0.47593328353111924</v>
      </c>
    </row>
    <row r="321" spans="1:19" x14ac:dyDescent="0.35">
      <c r="E321" s="1"/>
      <c r="F321" s="1"/>
    </row>
    <row r="322" spans="1:19" x14ac:dyDescent="0.35">
      <c r="A322">
        <v>22379</v>
      </c>
      <c r="B322">
        <v>99</v>
      </c>
      <c r="D322" t="s">
        <v>132</v>
      </c>
      <c r="E322" s="1">
        <v>39191.541666666664</v>
      </c>
      <c r="F322" s="1" t="s">
        <v>172</v>
      </c>
      <c r="G322" t="s">
        <v>179</v>
      </c>
      <c r="H322" t="s">
        <v>120</v>
      </c>
      <c r="I322">
        <v>2.5</v>
      </c>
      <c r="J322" t="s">
        <v>56</v>
      </c>
      <c r="K322" t="s">
        <v>55</v>
      </c>
      <c r="L322">
        <v>1</v>
      </c>
      <c r="M322">
        <v>8.23</v>
      </c>
      <c r="N322">
        <v>245</v>
      </c>
      <c r="O322" s="4"/>
      <c r="P322" s="4">
        <v>1400</v>
      </c>
      <c r="Q322" s="3">
        <f>IF(J322="U",I322*0.5,I322)</f>
        <v>2.5</v>
      </c>
      <c r="R322" s="3"/>
      <c r="S322" s="3">
        <f>Q322/P322</f>
        <v>1.7857142857142857E-3</v>
      </c>
    </row>
    <row r="323" spans="1:19" x14ac:dyDescent="0.35">
      <c r="A323">
        <v>22378</v>
      </c>
      <c r="B323">
        <v>99</v>
      </c>
      <c r="D323" t="s">
        <v>132</v>
      </c>
      <c r="E323" s="1">
        <v>39191.541666666664</v>
      </c>
      <c r="F323" s="1" t="s">
        <v>172</v>
      </c>
      <c r="G323" t="s">
        <v>179</v>
      </c>
      <c r="H323" t="s">
        <v>121</v>
      </c>
      <c r="I323">
        <v>0.5</v>
      </c>
      <c r="J323" t="s">
        <v>60</v>
      </c>
      <c r="K323" t="s">
        <v>55</v>
      </c>
      <c r="L323">
        <v>0.5</v>
      </c>
      <c r="M323" t="s">
        <v>134</v>
      </c>
      <c r="N323">
        <v>245</v>
      </c>
      <c r="O323" s="4"/>
      <c r="P323" s="4">
        <v>30</v>
      </c>
      <c r="Q323" s="3">
        <f t="shared" ref="Q323:Q335" si="136">IF(J323="U",I323*0.5,I323)</f>
        <v>0.25</v>
      </c>
      <c r="R323" s="3"/>
      <c r="S323" s="3">
        <f t="shared" ref="S323" si="137">Q323/P323</f>
        <v>8.3333333333333332E-3</v>
      </c>
    </row>
    <row r="324" spans="1:19" x14ac:dyDescent="0.35">
      <c r="A324">
        <v>22367</v>
      </c>
      <c r="B324">
        <v>99</v>
      </c>
      <c r="D324" t="s">
        <v>132</v>
      </c>
      <c r="E324" s="1">
        <v>39191.541666666664</v>
      </c>
      <c r="F324" s="1" t="s">
        <v>172</v>
      </c>
      <c r="G324" t="s">
        <v>179</v>
      </c>
      <c r="H324" t="s">
        <v>98</v>
      </c>
      <c r="I324">
        <v>0.3</v>
      </c>
      <c r="J324" t="s">
        <v>56</v>
      </c>
      <c r="K324" t="s">
        <v>55</v>
      </c>
      <c r="L324">
        <v>0.1</v>
      </c>
      <c r="M324">
        <v>1.56</v>
      </c>
      <c r="N324">
        <v>245</v>
      </c>
      <c r="O324" s="4">
        <v>150</v>
      </c>
      <c r="P324" s="4"/>
      <c r="Q324" s="3">
        <f t="shared" si="136"/>
        <v>0.3</v>
      </c>
      <c r="R324" s="3">
        <f t="shared" ref="R324" si="138">Q324/O324</f>
        <v>2E-3</v>
      </c>
      <c r="S324" s="3"/>
    </row>
    <row r="325" spans="1:19" x14ac:dyDescent="0.35">
      <c r="A325">
        <v>22368</v>
      </c>
      <c r="B325">
        <v>99</v>
      </c>
      <c r="D325" t="s">
        <v>132</v>
      </c>
      <c r="E325" s="1">
        <v>39191.541666666664</v>
      </c>
      <c r="F325" s="1" t="s">
        <v>172</v>
      </c>
      <c r="G325" t="s">
        <v>179</v>
      </c>
      <c r="H325" t="s">
        <v>115</v>
      </c>
      <c r="I325">
        <v>56.6</v>
      </c>
      <c r="J325" t="s">
        <v>56</v>
      </c>
      <c r="K325" t="s">
        <v>55</v>
      </c>
      <c r="L325">
        <v>10</v>
      </c>
      <c r="N325">
        <v>245</v>
      </c>
      <c r="O325" s="4"/>
      <c r="P325" s="4">
        <v>1700</v>
      </c>
      <c r="Q325" s="3">
        <f t="shared" si="136"/>
        <v>56.6</v>
      </c>
      <c r="R325" s="3"/>
      <c r="S325" s="3">
        <f t="shared" ref="S325:S326" si="139">Q325/P325</f>
        <v>3.3294117647058821E-2</v>
      </c>
    </row>
    <row r="326" spans="1:19" x14ac:dyDescent="0.35">
      <c r="A326">
        <v>22369</v>
      </c>
      <c r="B326">
        <v>99</v>
      </c>
      <c r="D326" t="s">
        <v>132</v>
      </c>
      <c r="E326" s="1">
        <v>39191.541666666664</v>
      </c>
      <c r="F326" s="1" t="s">
        <v>172</v>
      </c>
      <c r="G326" t="s">
        <v>179</v>
      </c>
      <c r="H326" t="s">
        <v>113</v>
      </c>
      <c r="I326">
        <v>0.1</v>
      </c>
      <c r="J326" t="s">
        <v>60</v>
      </c>
      <c r="K326" t="s">
        <v>55</v>
      </c>
      <c r="L326">
        <v>0.1</v>
      </c>
      <c r="N326">
        <v>245</v>
      </c>
      <c r="O326" s="4"/>
      <c r="P326" s="4">
        <v>5.3</v>
      </c>
      <c r="Q326" s="3">
        <f t="shared" si="136"/>
        <v>0.05</v>
      </c>
      <c r="R326" s="3"/>
      <c r="S326" s="3">
        <f t="shared" si="139"/>
        <v>9.4339622641509448E-3</v>
      </c>
    </row>
    <row r="327" spans="1:19" x14ac:dyDescent="0.35">
      <c r="A327">
        <v>22370</v>
      </c>
      <c r="B327">
        <v>99</v>
      </c>
      <c r="D327" t="s">
        <v>132</v>
      </c>
      <c r="E327" s="1">
        <v>39191.541666666664</v>
      </c>
      <c r="F327" s="1" t="s">
        <v>172</v>
      </c>
      <c r="G327" t="s">
        <v>179</v>
      </c>
      <c r="H327" t="s">
        <v>112</v>
      </c>
      <c r="I327">
        <v>0.1</v>
      </c>
      <c r="J327" t="s">
        <v>60</v>
      </c>
      <c r="K327" t="s">
        <v>55</v>
      </c>
      <c r="L327">
        <v>0.1</v>
      </c>
      <c r="N327">
        <v>245</v>
      </c>
      <c r="O327" s="5">
        <f>(EXP(0.7977*(LN(N327))-3.909))*(1.101672-(LN(N327)*0.041838))</f>
        <v>1.4075155752210944</v>
      </c>
      <c r="P327" s="4"/>
      <c r="Q327" s="3">
        <f t="shared" si="136"/>
        <v>0.05</v>
      </c>
      <c r="R327" s="3">
        <f t="shared" ref="R327:R332" si="140">Q327/O327</f>
        <v>3.552358558600386E-2</v>
      </c>
      <c r="S327" s="3"/>
    </row>
    <row r="328" spans="1:19" x14ac:dyDescent="0.35">
      <c r="A328">
        <v>22429</v>
      </c>
      <c r="B328">
        <v>99</v>
      </c>
      <c r="D328" t="s">
        <v>132</v>
      </c>
      <c r="E328" s="1">
        <v>39191.541666666664</v>
      </c>
      <c r="F328" s="1" t="s">
        <v>172</v>
      </c>
      <c r="G328" t="s">
        <v>179</v>
      </c>
      <c r="H328" t="s">
        <v>110</v>
      </c>
      <c r="I328">
        <v>3.6</v>
      </c>
      <c r="J328" t="s">
        <v>56</v>
      </c>
      <c r="K328" t="s">
        <v>55</v>
      </c>
      <c r="L328">
        <v>0.1</v>
      </c>
      <c r="N328">
        <v>245</v>
      </c>
      <c r="O328" s="5">
        <f>(EXP(0.819*(LN(N328))+0.6848))*(0.86)</f>
        <v>154.393970351657</v>
      </c>
      <c r="P328" s="4"/>
      <c r="Q328" s="3">
        <f t="shared" si="136"/>
        <v>3.6</v>
      </c>
      <c r="R328" s="3">
        <f t="shared" si="140"/>
        <v>2.3316972753537092E-2</v>
      </c>
      <c r="S328" s="3"/>
    </row>
    <row r="329" spans="1:19" x14ac:dyDescent="0.35">
      <c r="A329">
        <v>22371</v>
      </c>
      <c r="B329">
        <v>99</v>
      </c>
      <c r="D329" t="s">
        <v>132</v>
      </c>
      <c r="E329" s="1">
        <v>39191.541666666664</v>
      </c>
      <c r="F329" s="1" t="s">
        <v>172</v>
      </c>
      <c r="G329" t="s">
        <v>179</v>
      </c>
      <c r="H329" t="s">
        <v>108</v>
      </c>
      <c r="I329">
        <v>0.3</v>
      </c>
      <c r="J329" t="s">
        <v>56</v>
      </c>
      <c r="K329" t="s">
        <v>55</v>
      </c>
      <c r="L329">
        <v>0.1</v>
      </c>
      <c r="N329">
        <v>245</v>
      </c>
      <c r="O329" s="5">
        <f>(EXP(0.8545*(LN(N329))-1.702))*(0.96)</f>
        <v>19.259474979945782</v>
      </c>
      <c r="P329" s="4"/>
      <c r="Q329" s="3">
        <f t="shared" si="136"/>
        <v>0.3</v>
      </c>
      <c r="R329" s="3">
        <f t="shared" si="140"/>
        <v>1.5576748603603136E-2</v>
      </c>
      <c r="S329" s="3"/>
    </row>
    <row r="330" spans="1:19" x14ac:dyDescent="0.35">
      <c r="A330">
        <v>22373</v>
      </c>
      <c r="B330">
        <v>99</v>
      </c>
      <c r="D330" t="s">
        <v>132</v>
      </c>
      <c r="E330" s="1">
        <v>39191.541666666664</v>
      </c>
      <c r="F330" s="1" t="s">
        <v>172</v>
      </c>
      <c r="G330" t="s">
        <v>179</v>
      </c>
      <c r="H330" t="s">
        <v>106</v>
      </c>
      <c r="I330">
        <v>0.1</v>
      </c>
      <c r="J330" t="s">
        <v>60</v>
      </c>
      <c r="K330" t="s">
        <v>55</v>
      </c>
      <c r="L330">
        <v>0.1</v>
      </c>
      <c r="N330">
        <v>245</v>
      </c>
      <c r="O330" s="5">
        <f>(EXP(1.273*(LN(N330))-3.259))*(1.46203-(LN(N330)*0.145712))</f>
        <v>27.917076594374254</v>
      </c>
      <c r="P330" s="4"/>
      <c r="Q330" s="3">
        <f t="shared" si="136"/>
        <v>0.05</v>
      </c>
      <c r="R330" s="3">
        <f t="shared" si="140"/>
        <v>1.7910184768442344E-3</v>
      </c>
      <c r="S330" s="3"/>
    </row>
    <row r="331" spans="1:19" x14ac:dyDescent="0.35">
      <c r="A331">
        <v>22375</v>
      </c>
      <c r="B331">
        <v>99</v>
      </c>
      <c r="D331" t="s">
        <v>132</v>
      </c>
      <c r="E331" s="1">
        <v>39191.541666666664</v>
      </c>
      <c r="F331" s="1" t="s">
        <v>172</v>
      </c>
      <c r="G331" t="s">
        <v>179</v>
      </c>
      <c r="H331" t="s">
        <v>103</v>
      </c>
      <c r="I331">
        <v>0.2</v>
      </c>
      <c r="J331" t="s">
        <v>56</v>
      </c>
      <c r="K331" t="s">
        <v>55</v>
      </c>
      <c r="L331">
        <v>0.1</v>
      </c>
      <c r="N331">
        <v>245</v>
      </c>
      <c r="O331" s="5">
        <f>(EXP(0.846*(LN(N331))-0.884))*(0.997)</f>
        <v>43.252712021030717</v>
      </c>
      <c r="P331" s="4"/>
      <c r="Q331" s="3">
        <f t="shared" si="136"/>
        <v>0.2</v>
      </c>
      <c r="R331" s="3">
        <f t="shared" si="140"/>
        <v>4.6239875063268689E-3</v>
      </c>
      <c r="S331" s="3"/>
    </row>
    <row r="332" spans="1:19" x14ac:dyDescent="0.35">
      <c r="A332">
        <v>22380</v>
      </c>
      <c r="B332">
        <v>99</v>
      </c>
      <c r="D332" t="s">
        <v>132</v>
      </c>
      <c r="E332" s="1">
        <v>39191.541666666664</v>
      </c>
      <c r="F332" s="1" t="s">
        <v>172</v>
      </c>
      <c r="G332" t="s">
        <v>179</v>
      </c>
      <c r="H332" t="s">
        <v>119</v>
      </c>
      <c r="I332">
        <v>0.5</v>
      </c>
      <c r="J332" t="s">
        <v>60</v>
      </c>
      <c r="K332" t="s">
        <v>55</v>
      </c>
      <c r="L332">
        <v>0.5</v>
      </c>
      <c r="N332">
        <v>245</v>
      </c>
      <c r="O332" s="5">
        <v>5</v>
      </c>
      <c r="P332" s="4"/>
      <c r="Q332" s="3">
        <f t="shared" si="136"/>
        <v>0.25</v>
      </c>
      <c r="R332" s="3">
        <f t="shared" si="140"/>
        <v>0.05</v>
      </c>
      <c r="S332" s="3"/>
    </row>
    <row r="333" spans="1:19" x14ac:dyDescent="0.35">
      <c r="A333">
        <v>22376</v>
      </c>
      <c r="B333">
        <v>99</v>
      </c>
      <c r="D333" t="s">
        <v>132</v>
      </c>
      <c r="E333" s="1">
        <v>39191.541666666664</v>
      </c>
      <c r="F333" s="1" t="s">
        <v>172</v>
      </c>
      <c r="G333" t="s">
        <v>179</v>
      </c>
      <c r="H333" t="s">
        <v>101</v>
      </c>
      <c r="I333">
        <v>0.1</v>
      </c>
      <c r="J333" t="s">
        <v>60</v>
      </c>
      <c r="K333" t="s">
        <v>55</v>
      </c>
      <c r="L333">
        <v>0.1</v>
      </c>
      <c r="N333">
        <v>245</v>
      </c>
      <c r="O333" s="4"/>
      <c r="P333" s="4">
        <v>0.12</v>
      </c>
      <c r="Q333" s="3">
        <f t="shared" si="136"/>
        <v>0.05</v>
      </c>
      <c r="R333" s="3"/>
      <c r="S333" s="3">
        <f t="shared" ref="S333:S334" si="141">Q333/P333</f>
        <v>0.41666666666666669</v>
      </c>
    </row>
    <row r="334" spans="1:19" x14ac:dyDescent="0.35">
      <c r="A334">
        <v>22430</v>
      </c>
      <c r="B334">
        <v>99</v>
      </c>
      <c r="D334" t="s">
        <v>132</v>
      </c>
      <c r="E334" s="1">
        <v>39191.541666666664</v>
      </c>
      <c r="F334" s="1" t="s">
        <v>172</v>
      </c>
      <c r="G334" t="s">
        <v>179</v>
      </c>
      <c r="H334" t="s">
        <v>104</v>
      </c>
      <c r="I334">
        <v>0.1</v>
      </c>
      <c r="J334" t="s">
        <v>60</v>
      </c>
      <c r="K334" t="s">
        <v>55</v>
      </c>
      <c r="L334">
        <v>0.1</v>
      </c>
      <c r="N334">
        <v>245</v>
      </c>
      <c r="O334" s="4"/>
      <c r="P334" s="4">
        <v>40</v>
      </c>
      <c r="Q334" s="3">
        <f t="shared" si="136"/>
        <v>0.05</v>
      </c>
      <c r="R334" s="3"/>
      <c r="S334" s="3">
        <f t="shared" si="141"/>
        <v>1.25E-3</v>
      </c>
    </row>
    <row r="335" spans="1:19" x14ac:dyDescent="0.35">
      <c r="A335">
        <v>22377</v>
      </c>
      <c r="B335">
        <v>99</v>
      </c>
      <c r="D335" t="s">
        <v>132</v>
      </c>
      <c r="E335" s="1">
        <v>39191.541666666664</v>
      </c>
      <c r="F335" s="1" t="s">
        <v>172</v>
      </c>
      <c r="G335" t="s">
        <v>179</v>
      </c>
      <c r="H335" t="s">
        <v>100</v>
      </c>
      <c r="I335">
        <v>1</v>
      </c>
      <c r="J335" t="s">
        <v>60</v>
      </c>
      <c r="K335" t="s">
        <v>55</v>
      </c>
      <c r="L335">
        <v>1</v>
      </c>
      <c r="N335">
        <v>245</v>
      </c>
      <c r="O335" s="5">
        <f>(EXP(0.8473*(LN(N335))+0.884))*(0.986)</f>
        <v>252.42575286491041</v>
      </c>
      <c r="P335" s="4"/>
      <c r="Q335" s="3">
        <f t="shared" si="136"/>
        <v>0.5</v>
      </c>
      <c r="R335" s="3">
        <f t="shared" ref="R335" si="142">Q335/O335</f>
        <v>1.9807804644543649E-3</v>
      </c>
      <c r="S335" s="3"/>
    </row>
    <row r="336" spans="1:19" x14ac:dyDescent="0.35">
      <c r="E336" s="1"/>
      <c r="F336" s="1"/>
      <c r="O336" s="3"/>
      <c r="P336" s="3"/>
      <c r="Q336" s="3" t="s">
        <v>193</v>
      </c>
      <c r="R336" s="3">
        <f>SUM(R322:R335)</f>
        <v>0.13481309339076955</v>
      </c>
      <c r="S336" s="3">
        <f>SUM(S322:S335)</f>
        <v>0.47076379419692405</v>
      </c>
    </row>
    <row r="337" spans="1:19" x14ac:dyDescent="0.35">
      <c r="E337" s="1"/>
      <c r="F337" s="1"/>
    </row>
    <row r="338" spans="1:19" x14ac:dyDescent="0.35">
      <c r="A338">
        <v>20617</v>
      </c>
      <c r="B338">
        <v>99</v>
      </c>
      <c r="D338" t="s">
        <v>128</v>
      </c>
      <c r="E338" s="1">
        <v>38811.40625</v>
      </c>
      <c r="F338" s="1" t="s">
        <v>171</v>
      </c>
      <c r="G338" t="s">
        <v>181</v>
      </c>
      <c r="H338" t="s">
        <v>120</v>
      </c>
      <c r="I338">
        <v>4.0999999999999996</v>
      </c>
      <c r="J338" t="s">
        <v>56</v>
      </c>
      <c r="K338" t="s">
        <v>55</v>
      </c>
      <c r="L338">
        <v>1</v>
      </c>
      <c r="M338">
        <v>6.19</v>
      </c>
      <c r="N338">
        <v>13</v>
      </c>
      <c r="O338" s="4"/>
      <c r="P338" s="4">
        <v>120</v>
      </c>
      <c r="Q338" s="3">
        <f>IF(J338="U",I338*0.5,I338)</f>
        <v>4.0999999999999996</v>
      </c>
      <c r="R338" s="3"/>
      <c r="S338" s="3">
        <f>Q338/P338</f>
        <v>3.4166666666666665E-2</v>
      </c>
    </row>
    <row r="339" spans="1:19" x14ac:dyDescent="0.35">
      <c r="A339">
        <v>20616</v>
      </c>
      <c r="B339">
        <v>99</v>
      </c>
      <c r="D339" t="s">
        <v>128</v>
      </c>
      <c r="E339" s="1">
        <v>38811.40625</v>
      </c>
      <c r="F339" s="1" t="s">
        <v>171</v>
      </c>
      <c r="G339" t="s">
        <v>181</v>
      </c>
      <c r="H339" t="s">
        <v>121</v>
      </c>
      <c r="I339">
        <v>0.5</v>
      </c>
      <c r="J339" t="s">
        <v>60</v>
      </c>
      <c r="K339" t="s">
        <v>55</v>
      </c>
      <c r="L339">
        <v>0.5</v>
      </c>
      <c r="M339" t="s">
        <v>134</v>
      </c>
      <c r="N339">
        <v>13</v>
      </c>
      <c r="O339" s="4"/>
      <c r="P339" s="4">
        <v>30</v>
      </c>
      <c r="Q339" s="3">
        <f t="shared" ref="Q339:Q351" si="143">IF(J339="U",I339*0.5,I339)</f>
        <v>0.25</v>
      </c>
      <c r="R339" s="3"/>
      <c r="S339" s="3">
        <f t="shared" ref="S339" si="144">Q339/P339</f>
        <v>8.3333333333333332E-3</v>
      </c>
    </row>
    <row r="340" spans="1:19" x14ac:dyDescent="0.35">
      <c r="A340">
        <v>20582</v>
      </c>
      <c r="B340">
        <v>99</v>
      </c>
      <c r="D340" t="s">
        <v>128</v>
      </c>
      <c r="E340" s="1">
        <v>38811.40625</v>
      </c>
      <c r="F340" s="1" t="s">
        <v>171</v>
      </c>
      <c r="G340" t="s">
        <v>181</v>
      </c>
      <c r="H340" t="s">
        <v>98</v>
      </c>
      <c r="I340">
        <v>0.1</v>
      </c>
      <c r="J340" t="s">
        <v>60</v>
      </c>
      <c r="K340" t="s">
        <v>55</v>
      </c>
      <c r="L340">
        <v>0.1</v>
      </c>
      <c r="M340">
        <v>2</v>
      </c>
      <c r="N340">
        <v>13</v>
      </c>
      <c r="O340" s="4">
        <v>150</v>
      </c>
      <c r="P340" s="4"/>
      <c r="Q340" s="3">
        <f t="shared" si="143"/>
        <v>0.05</v>
      </c>
      <c r="R340" s="3">
        <f t="shared" ref="R340" si="145">Q340/O340</f>
        <v>3.3333333333333338E-4</v>
      </c>
      <c r="S340" s="3"/>
    </row>
    <row r="341" spans="1:19" x14ac:dyDescent="0.35">
      <c r="A341">
        <v>20583</v>
      </c>
      <c r="B341">
        <v>99</v>
      </c>
      <c r="D341" t="s">
        <v>128</v>
      </c>
      <c r="E341" s="1">
        <v>38811.40625</v>
      </c>
      <c r="F341" s="1" t="s">
        <v>171</v>
      </c>
      <c r="G341" t="s">
        <v>181</v>
      </c>
      <c r="H341" t="s">
        <v>115</v>
      </c>
      <c r="I341">
        <v>11.2</v>
      </c>
      <c r="J341" t="s">
        <v>56</v>
      </c>
      <c r="K341" t="s">
        <v>55</v>
      </c>
      <c r="L341">
        <v>10</v>
      </c>
      <c r="N341">
        <v>13</v>
      </c>
      <c r="O341" s="4"/>
      <c r="P341" s="4">
        <v>1700</v>
      </c>
      <c r="Q341" s="3">
        <f t="shared" si="143"/>
        <v>11.2</v>
      </c>
      <c r="R341" s="3"/>
      <c r="S341" s="3">
        <f t="shared" ref="S341:S342" si="146">Q341/P341</f>
        <v>6.5882352941176465E-3</v>
      </c>
    </row>
    <row r="342" spans="1:19" x14ac:dyDescent="0.35">
      <c r="A342">
        <v>20584</v>
      </c>
      <c r="B342">
        <v>99</v>
      </c>
      <c r="D342" t="s">
        <v>128</v>
      </c>
      <c r="E342" s="1">
        <v>38811.40625</v>
      </c>
      <c r="F342" s="1" t="s">
        <v>171</v>
      </c>
      <c r="G342" t="s">
        <v>181</v>
      </c>
      <c r="H342" t="s">
        <v>113</v>
      </c>
      <c r="I342">
        <v>0.1</v>
      </c>
      <c r="J342" t="s">
        <v>60</v>
      </c>
      <c r="K342" t="s">
        <v>55</v>
      </c>
      <c r="L342">
        <v>0.1</v>
      </c>
      <c r="N342">
        <v>13</v>
      </c>
      <c r="O342" s="4"/>
      <c r="P342" s="4">
        <v>5.3</v>
      </c>
      <c r="Q342" s="3">
        <f t="shared" si="143"/>
        <v>0.05</v>
      </c>
      <c r="R342" s="3"/>
      <c r="S342" s="3">
        <f t="shared" si="146"/>
        <v>9.4339622641509448E-3</v>
      </c>
    </row>
    <row r="343" spans="1:19" x14ac:dyDescent="0.35">
      <c r="A343">
        <v>20604</v>
      </c>
      <c r="B343">
        <v>99</v>
      </c>
      <c r="D343" t="s">
        <v>128</v>
      </c>
      <c r="E343" s="1">
        <v>38811.40625</v>
      </c>
      <c r="F343" s="1" t="s">
        <v>171</v>
      </c>
      <c r="G343" t="s">
        <v>181</v>
      </c>
      <c r="H343" t="s">
        <v>112</v>
      </c>
      <c r="I343">
        <v>0.1</v>
      </c>
      <c r="J343" t="s">
        <v>60</v>
      </c>
      <c r="K343" t="s">
        <v>55</v>
      </c>
      <c r="L343">
        <v>0.1</v>
      </c>
      <c r="N343">
        <v>13</v>
      </c>
      <c r="O343" s="5">
        <f>(EXP(0.7977*(LN(N343))-3.909))*(1.101672-(LN(N343)*0.041838))</f>
        <v>0.15434017013431572</v>
      </c>
      <c r="P343" s="4"/>
      <c r="Q343" s="3">
        <f t="shared" si="143"/>
        <v>0.05</v>
      </c>
      <c r="R343" s="3">
        <f t="shared" ref="R343:R348" si="147">Q343/O343</f>
        <v>0.32395973100513703</v>
      </c>
      <c r="S343" s="3"/>
    </row>
    <row r="344" spans="1:19" x14ac:dyDescent="0.35">
      <c r="A344">
        <v>20605</v>
      </c>
      <c r="B344">
        <v>99</v>
      </c>
      <c r="D344" t="s">
        <v>128</v>
      </c>
      <c r="E344" s="1">
        <v>38811.40625</v>
      </c>
      <c r="F344" s="1" t="s">
        <v>171</v>
      </c>
      <c r="G344" t="s">
        <v>181</v>
      </c>
      <c r="H344" t="s">
        <v>110</v>
      </c>
      <c r="I344">
        <v>0.1</v>
      </c>
      <c r="J344" t="s">
        <v>60</v>
      </c>
      <c r="K344" t="s">
        <v>55</v>
      </c>
      <c r="L344">
        <v>0.1</v>
      </c>
      <c r="N344">
        <v>13</v>
      </c>
      <c r="O344" s="5">
        <f>(EXP(0.819*(LN(N344))+0.6848))*(0.86)</f>
        <v>13.938720766694226</v>
      </c>
      <c r="P344" s="4"/>
      <c r="Q344" s="3">
        <f t="shared" si="143"/>
        <v>0.05</v>
      </c>
      <c r="R344" s="3">
        <f t="shared" si="147"/>
        <v>3.5871297543654175E-3</v>
      </c>
      <c r="S344" s="3"/>
    </row>
    <row r="345" spans="1:19" x14ac:dyDescent="0.35">
      <c r="A345">
        <v>20606</v>
      </c>
      <c r="B345">
        <v>99</v>
      </c>
      <c r="D345" t="s">
        <v>128</v>
      </c>
      <c r="E345" s="1">
        <v>38811.40625</v>
      </c>
      <c r="F345" s="1" t="s">
        <v>171</v>
      </c>
      <c r="G345" t="s">
        <v>181</v>
      </c>
      <c r="H345" t="s">
        <v>108</v>
      </c>
      <c r="I345">
        <v>0.1</v>
      </c>
      <c r="J345" t="s">
        <v>56</v>
      </c>
      <c r="K345" t="s">
        <v>55</v>
      </c>
      <c r="L345">
        <v>0.1</v>
      </c>
      <c r="N345">
        <v>13</v>
      </c>
      <c r="O345" s="5">
        <f>(EXP(0.8545*(LN(N345))-1.702))*(0.96)</f>
        <v>1.5666306515802388</v>
      </c>
      <c r="P345" s="4"/>
      <c r="Q345" s="3">
        <f t="shared" si="143"/>
        <v>0.1</v>
      </c>
      <c r="R345" s="3">
        <f t="shared" si="147"/>
        <v>6.3831254609458446E-2</v>
      </c>
      <c r="S345" s="3"/>
    </row>
    <row r="346" spans="1:19" x14ac:dyDescent="0.35">
      <c r="A346">
        <v>20608</v>
      </c>
      <c r="B346">
        <v>99</v>
      </c>
      <c r="D346" t="s">
        <v>128</v>
      </c>
      <c r="E346" s="1">
        <v>38811.40625</v>
      </c>
      <c r="F346" s="1" t="s">
        <v>171</v>
      </c>
      <c r="G346" t="s">
        <v>181</v>
      </c>
      <c r="H346" t="s">
        <v>106</v>
      </c>
      <c r="I346">
        <v>0.1</v>
      </c>
      <c r="J346" t="s">
        <v>60</v>
      </c>
      <c r="K346" t="s">
        <v>55</v>
      </c>
      <c r="L346">
        <v>0.1</v>
      </c>
      <c r="N346">
        <v>13</v>
      </c>
      <c r="O346" s="5">
        <f>(EXP(1.273*(LN(N346))-3.259))*(1.46203-(LN(N346)*0.145712))</f>
        <v>1.0950331149358079</v>
      </c>
      <c r="P346" s="4"/>
      <c r="Q346" s="3">
        <f t="shared" si="143"/>
        <v>0.05</v>
      </c>
      <c r="R346" s="3">
        <f t="shared" si="147"/>
        <v>4.5660719587399014E-2</v>
      </c>
      <c r="S346" s="3"/>
    </row>
    <row r="347" spans="1:19" x14ac:dyDescent="0.35">
      <c r="A347">
        <v>20613</v>
      </c>
      <c r="B347">
        <v>99</v>
      </c>
      <c r="D347" t="s">
        <v>128</v>
      </c>
      <c r="E347" s="1">
        <v>38811.40625</v>
      </c>
      <c r="F347" s="1" t="s">
        <v>171</v>
      </c>
      <c r="G347" t="s">
        <v>181</v>
      </c>
      <c r="H347" t="s">
        <v>103</v>
      </c>
      <c r="I347">
        <v>0.2</v>
      </c>
      <c r="J347" t="s">
        <v>56</v>
      </c>
      <c r="K347" t="s">
        <v>55</v>
      </c>
      <c r="L347">
        <v>0.1</v>
      </c>
      <c r="N347">
        <v>13</v>
      </c>
      <c r="O347" s="5">
        <f>(EXP(0.846*(LN(N347))-0.884))*(0.997)</f>
        <v>3.6072389553277957</v>
      </c>
      <c r="P347" s="4"/>
      <c r="Q347" s="3">
        <f t="shared" si="143"/>
        <v>0.2</v>
      </c>
      <c r="R347" s="3">
        <f t="shared" si="147"/>
        <v>5.544406746456465E-2</v>
      </c>
      <c r="S347" s="3"/>
    </row>
    <row r="348" spans="1:19" x14ac:dyDescent="0.35">
      <c r="A348">
        <v>20618</v>
      </c>
      <c r="B348">
        <v>99</v>
      </c>
      <c r="D348" t="s">
        <v>128</v>
      </c>
      <c r="E348" s="1">
        <v>38811.40625</v>
      </c>
      <c r="F348" s="1" t="s">
        <v>171</v>
      </c>
      <c r="G348" t="s">
        <v>181</v>
      </c>
      <c r="H348" t="s">
        <v>119</v>
      </c>
      <c r="I348">
        <v>0.5</v>
      </c>
      <c r="J348" t="s">
        <v>60</v>
      </c>
      <c r="K348" t="s">
        <v>55</v>
      </c>
      <c r="L348">
        <v>0.5</v>
      </c>
      <c r="N348">
        <v>13</v>
      </c>
      <c r="O348" s="5">
        <v>5</v>
      </c>
      <c r="P348" s="4"/>
      <c r="Q348" s="3">
        <f t="shared" si="143"/>
        <v>0.25</v>
      </c>
      <c r="R348" s="3">
        <f t="shared" si="147"/>
        <v>0.05</v>
      </c>
      <c r="S348" s="3"/>
    </row>
    <row r="349" spans="1:19" x14ac:dyDescent="0.35">
      <c r="A349">
        <v>20614</v>
      </c>
      <c r="B349">
        <v>99</v>
      </c>
      <c r="D349" t="s">
        <v>128</v>
      </c>
      <c r="E349" s="1">
        <v>38811.40625</v>
      </c>
      <c r="F349" s="1" t="s">
        <v>171</v>
      </c>
      <c r="G349" t="s">
        <v>181</v>
      </c>
      <c r="H349" t="s">
        <v>101</v>
      </c>
      <c r="I349">
        <v>0.1</v>
      </c>
      <c r="J349" t="s">
        <v>60</v>
      </c>
      <c r="K349" t="s">
        <v>55</v>
      </c>
      <c r="L349">
        <v>0.1</v>
      </c>
      <c r="N349">
        <v>13</v>
      </c>
      <c r="O349" s="4"/>
      <c r="P349" s="4">
        <v>0.12</v>
      </c>
      <c r="Q349" s="3">
        <f t="shared" si="143"/>
        <v>0.05</v>
      </c>
      <c r="R349" s="3"/>
      <c r="S349" s="3">
        <f t="shared" ref="S349:S350" si="148">Q349/P349</f>
        <v>0.41666666666666669</v>
      </c>
    </row>
    <row r="350" spans="1:19" x14ac:dyDescent="0.35">
      <c r="A350">
        <v>20612</v>
      </c>
      <c r="B350">
        <v>99</v>
      </c>
      <c r="D350" t="s">
        <v>128</v>
      </c>
      <c r="E350" s="1">
        <v>38811.40625</v>
      </c>
      <c r="F350" s="1" t="s">
        <v>171</v>
      </c>
      <c r="G350" t="s">
        <v>181</v>
      </c>
      <c r="H350" t="s">
        <v>104</v>
      </c>
      <c r="I350">
        <v>0.1</v>
      </c>
      <c r="J350" t="s">
        <v>60</v>
      </c>
      <c r="K350" t="s">
        <v>55</v>
      </c>
      <c r="L350">
        <v>0.1</v>
      </c>
      <c r="N350">
        <v>13</v>
      </c>
      <c r="O350" s="4"/>
      <c r="P350" s="4">
        <v>40</v>
      </c>
      <c r="Q350" s="3">
        <f t="shared" si="143"/>
        <v>0.05</v>
      </c>
      <c r="R350" s="3"/>
      <c r="S350" s="3">
        <f t="shared" si="148"/>
        <v>1.25E-3</v>
      </c>
    </row>
    <row r="351" spans="1:19" x14ac:dyDescent="0.35">
      <c r="A351">
        <v>20615</v>
      </c>
      <c r="B351">
        <v>99</v>
      </c>
      <c r="D351" t="s">
        <v>128</v>
      </c>
      <c r="E351" s="1">
        <v>38811.40625</v>
      </c>
      <c r="F351" s="1" t="s">
        <v>171</v>
      </c>
      <c r="G351" t="s">
        <v>181</v>
      </c>
      <c r="H351" t="s">
        <v>100</v>
      </c>
      <c r="I351">
        <v>1</v>
      </c>
      <c r="J351" t="s">
        <v>60</v>
      </c>
      <c r="K351" t="s">
        <v>55</v>
      </c>
      <c r="L351">
        <v>1</v>
      </c>
      <c r="N351">
        <v>13</v>
      </c>
      <c r="O351" s="5">
        <f>(EXP(0.8473*(LN(N351))+0.884))*(0.986)</f>
        <v>20.97188363691599</v>
      </c>
      <c r="P351" s="4"/>
      <c r="Q351" s="3">
        <f t="shared" si="143"/>
        <v>0.5</v>
      </c>
      <c r="R351" s="3">
        <f t="shared" ref="R351" si="149">Q351/O351</f>
        <v>2.3841444510013847E-2</v>
      </c>
      <c r="S351" s="3"/>
    </row>
    <row r="352" spans="1:19" x14ac:dyDescent="0.35">
      <c r="O352" s="3"/>
      <c r="P352" s="3"/>
      <c r="Q352" s="3" t="s">
        <v>193</v>
      </c>
      <c r="R352" s="3">
        <f>SUM(R338:R351)</f>
        <v>0.56665768026427177</v>
      </c>
      <c r="S352" s="3">
        <f>SUM(S338:S351)</f>
        <v>0.47643886422493525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71A8-28D7-43C4-BCAF-C6090FBB745D}">
  <dimension ref="A1:Q45"/>
  <sheetViews>
    <sheetView workbookViewId="0">
      <selection activeCell="J24" sqref="J24"/>
    </sheetView>
  </sheetViews>
  <sheetFormatPr defaultRowHeight="14.5" x14ac:dyDescent="0.35"/>
  <cols>
    <col min="3" max="3" width="15.453125" bestFit="1" customWidth="1"/>
    <col min="4" max="4" width="12.90625" bestFit="1" customWidth="1"/>
    <col min="5" max="5" width="11.81640625" bestFit="1" customWidth="1"/>
    <col min="13" max="13" width="10.453125" bestFit="1" customWidth="1"/>
  </cols>
  <sheetData>
    <row r="1" spans="1:17" x14ac:dyDescent="0.35">
      <c r="A1" t="s">
        <v>194</v>
      </c>
      <c r="G1" t="s">
        <v>199</v>
      </c>
      <c r="M1" t="s">
        <v>200</v>
      </c>
    </row>
    <row r="2" spans="1:17" x14ac:dyDescent="0.35">
      <c r="A2" t="s">
        <v>195</v>
      </c>
      <c r="B2" t="s">
        <v>188</v>
      </c>
      <c r="C2" t="s">
        <v>196</v>
      </c>
      <c r="D2" t="s">
        <v>197</v>
      </c>
      <c r="E2" t="s">
        <v>198</v>
      </c>
      <c r="G2" t="s">
        <v>195</v>
      </c>
      <c r="H2" t="s">
        <v>188</v>
      </c>
      <c r="I2" t="s">
        <v>196</v>
      </c>
      <c r="J2" t="s">
        <v>197</v>
      </c>
      <c r="K2" t="s">
        <v>198</v>
      </c>
      <c r="M2" t="s">
        <v>195</v>
      </c>
      <c r="N2" t="s">
        <v>188</v>
      </c>
      <c r="O2" t="s">
        <v>196</v>
      </c>
      <c r="P2" t="s">
        <v>197</v>
      </c>
      <c r="Q2" t="s">
        <v>198</v>
      </c>
    </row>
    <row r="3" spans="1:17" x14ac:dyDescent="0.35">
      <c r="A3" s="3" t="s">
        <v>91</v>
      </c>
      <c r="B3">
        <f>AVERAGE('Target Streams'!O4,'Target Streams'!O20,'Target Streams'!O36,'Target Streams'!O52,'Target Streams'!O68,'Target Streams'!O84,'Target Streams'!O100,'Target Streams'!O260,'Target Streams'!O276)</f>
        <v>150</v>
      </c>
      <c r="C3" t="s">
        <v>201</v>
      </c>
      <c r="D3">
        <f>AVERAGE('Target Streams'!Q260,'Target Streams'!Q276)</f>
        <v>0.3</v>
      </c>
      <c r="E3">
        <f>AVERAGE('Target Streams'!Q20,'Target Streams'!Q36,'Target Streams'!Q52,'Target Streams'!Q68,'Target Streams'!Q84,'Target Streams'!Q100)</f>
        <v>0.33500000000000002</v>
      </c>
      <c r="G3" s="3" t="s">
        <v>91</v>
      </c>
      <c r="H3">
        <f>MIN('Target Streams'!O4,'Target Streams'!O20,'Target Streams'!O36,'Target Streams'!O52,'Target Streams'!O68,'Target Streams'!O84,'Target Streams'!O100,'Target Streams'!O260,'Target Streams'!O276)</f>
        <v>150</v>
      </c>
      <c r="J3">
        <f>MIN('Target Streams'!Q260,'Target Streams'!Q276)</f>
        <v>0.23</v>
      </c>
      <c r="K3" t="s">
        <v>201</v>
      </c>
      <c r="M3" s="3" t="s">
        <v>91</v>
      </c>
      <c r="N3">
        <f>MAX('Target Streams'!O4,'Target Streams'!O20,'Target Streams'!O36,'Target Streams'!O52,'Target Streams'!O68,'Target Streams'!O84,'Target Streams'!O100,'Target Streams'!O260,'Target Streams'!O276)</f>
        <v>150</v>
      </c>
      <c r="P3">
        <f>MAX('Target Streams'!Q260,'Target Streams'!Q276)</f>
        <v>0.37</v>
      </c>
      <c r="Q3">
        <f>MAX('Target Streams'!Q20,'Target Streams'!Q36,'Target Streams'!Q52,'Target Streams'!Q68,'Target Streams'!Q84,'Target Streams'!Q100)</f>
        <v>0.9</v>
      </c>
    </row>
    <row r="4" spans="1:17" x14ac:dyDescent="0.35">
      <c r="A4" s="3" t="s">
        <v>89</v>
      </c>
      <c r="B4">
        <f>AVERAGE('Target Streams'!O7,'Target Streams'!O23,'Target Streams'!O39,'Target Streams'!O55,'Target Streams'!O71,'Target Streams'!O87,'Target Streams'!O103,'Target Streams'!O263,'Target Streams'!O279)</f>
        <v>1.0693453815674312</v>
      </c>
      <c r="C4" t="s">
        <v>202</v>
      </c>
      <c r="D4">
        <f>AVERAGE('Target Streams'!Q263,'Target Streams'!Q279)</f>
        <v>3.5000000000000003E-2</v>
      </c>
      <c r="E4" t="s">
        <v>202</v>
      </c>
      <c r="G4" s="3" t="s">
        <v>89</v>
      </c>
      <c r="H4">
        <f>MIN('Target Streams'!O7,'Target Streams'!O23,'Target Streams'!O39,'Target Streams'!O55,'Target Streams'!O71,'Target Streams'!O87,'Target Streams'!O103,'Target Streams'!O263,'Target Streams'!O279)</f>
        <v>0.56107204302077052</v>
      </c>
      <c r="J4" t="s">
        <v>203</v>
      </c>
      <c r="K4" t="s">
        <v>202</v>
      </c>
      <c r="M4" s="3" t="s">
        <v>89</v>
      </c>
      <c r="N4">
        <f>MAX('Target Streams'!O7,'Target Streams'!O23,'Target Streams'!O39,'Target Streams'!O55,'Target Streams'!O71,'Target Streams'!O87,'Target Streams'!O103,'Target Streams'!O263,'Target Streams'!O279)</f>
        <v>1.3641758650352815</v>
      </c>
      <c r="P4" t="s">
        <v>202</v>
      </c>
      <c r="Q4" t="s">
        <v>202</v>
      </c>
    </row>
    <row r="5" spans="1:17" x14ac:dyDescent="0.35">
      <c r="A5" s="3" t="s">
        <v>88</v>
      </c>
      <c r="B5">
        <f>AVERAGE('Target Streams'!O8,'Target Streams'!O24,'Target Streams'!O40,'Target Streams'!O56,'Target Streams'!O72,'Target Streams'!O88,'Target Streams'!O104,'Target Streams'!O264,'Target Streams'!O280)</f>
        <v>114.76989397453195</v>
      </c>
      <c r="C5">
        <f>'Target Streams'!Q8</f>
        <v>0.34</v>
      </c>
      <c r="D5">
        <f>AVERAGE('Target Streams'!Q264,'Target Streams'!Q280)</f>
        <v>0.55499999999999994</v>
      </c>
      <c r="E5">
        <f>AVERAGE('Target Streams'!Q24,'Target Streams'!Q40,'Target Streams'!Q56,'Target Streams'!Q72,'Target Streams'!Q88,'Target Streams'!Q104)</f>
        <v>0.22833333333333336</v>
      </c>
      <c r="G5" s="3" t="s">
        <v>88</v>
      </c>
      <c r="H5">
        <f>MIN('Target Streams'!O8,'Target Streams'!O24,'Target Streams'!O40,'Target Streams'!O56,'Target Streams'!O72,'Target Streams'!O88,'Target Streams'!O104,'Target Streams'!O264,'Target Streams'!O280)</f>
        <v>56.631573294646635</v>
      </c>
      <c r="J5">
        <f>MIN('Target Streams'!Q264,'Target Streams'!Q280)</f>
        <v>0.5</v>
      </c>
      <c r="K5" t="s">
        <v>204</v>
      </c>
      <c r="M5" s="3" t="s">
        <v>88</v>
      </c>
      <c r="N5">
        <f>MAX('Target Streams'!O8,'Target Streams'!O24,'Target Streams'!O40,'Target Streams'!O56,'Target Streams'!O72,'Target Streams'!O88,'Target Streams'!O104,'Target Streams'!O264,'Target Streams'!O280)</f>
        <v>149.20822215729541</v>
      </c>
      <c r="P5">
        <f>MAX('Target Streams'!Q264,'Target Streams'!Q280)</f>
        <v>0.61</v>
      </c>
      <c r="Q5">
        <f>MAX('Target Streams'!Q24,'Target Streams'!Q40,'Target Streams'!Q56,'Target Streams'!Q72,'Target Streams'!Q88,'Target Streams'!Q104)</f>
        <v>0.41</v>
      </c>
    </row>
    <row r="6" spans="1:17" x14ac:dyDescent="0.35">
      <c r="A6" s="3" t="s">
        <v>87</v>
      </c>
      <c r="B6">
        <f>AVERAGE('Target Streams'!O9,'Target Streams'!O25,'Target Streams'!O41,'Target Streams'!O57,'Target Streams'!O73,'Target Streams'!O89,'Target Streams'!O105,'Target Streams'!O265,'Target Streams'!O281)</f>
        <v>14.158722778095196</v>
      </c>
      <c r="C6">
        <f>'Target Streams'!Q9</f>
        <v>0.45</v>
      </c>
      <c r="D6">
        <f>AVERAGE('Target Streams'!Q265,'Target Streams'!Q281)</f>
        <v>0.51</v>
      </c>
      <c r="E6">
        <f>AVERAGE('Target Streams'!Q25,'Target Streams'!Q41,'Target Streams'!Q57,'Target Streams'!Q73,'Target Streams'!Q89,'Target Streams'!Q105)</f>
        <v>1.0366666666666666</v>
      </c>
      <c r="G6" s="3" t="s">
        <v>87</v>
      </c>
      <c r="H6">
        <f>MIN('Target Streams'!O9,'Target Streams'!O25,'Target Streams'!O41,'Target Streams'!O57,'Target Streams'!O73,'Target Streams'!O89,'Target Streams'!O105,'Target Streams'!O265,'Target Streams'!O281)</f>
        <v>6.7638293676890191</v>
      </c>
      <c r="J6">
        <f>MIN('Target Streams'!Q265,'Target Streams'!Q281)</f>
        <v>0.5</v>
      </c>
      <c r="K6">
        <f>MIN('Target Streams'!Q25,'Target Streams'!Q41,'Target Streams'!Q57,'Target Streams'!Q73,'Target Streams'!Q89,'Target Streams'!Q105)</f>
        <v>0.3</v>
      </c>
      <c r="M6" s="3" t="s">
        <v>87</v>
      </c>
      <c r="N6">
        <f>MAX('Target Streams'!O9,'Target Streams'!O25,'Target Streams'!O41,'Target Streams'!O57,'Target Streams'!O73,'Target Streams'!O89,'Target Streams'!O105,'Target Streams'!O265,'Target Streams'!O281)</f>
        <v>18.585049456440377</v>
      </c>
      <c r="P6">
        <f>MAX('Target Streams'!Q265,'Target Streams'!Q281)</f>
        <v>0.52</v>
      </c>
      <c r="Q6">
        <f>MAX('Target Streams'!Q25,'Target Streams'!Q41,'Target Streams'!Q57,'Target Streams'!Q73,'Target Streams'!Q89,'Target Streams'!Q105)</f>
        <v>1.64</v>
      </c>
    </row>
    <row r="7" spans="1:17" x14ac:dyDescent="0.35">
      <c r="A7" s="3" t="s">
        <v>86</v>
      </c>
      <c r="B7">
        <f>AVERAGE('Target Streams'!O10,'Target Streams'!O26,'Target Streams'!O42,'Target Streams'!O58,'Target Streams'!O74,'Target Streams'!O90,'Target Streams'!O106,'Target Streams'!O266,'Target Streams'!O282)</f>
        <v>19.263080875986827</v>
      </c>
      <c r="C7" t="s">
        <v>202</v>
      </c>
      <c r="D7">
        <f>AVERAGE('Target Streams'!Q266,'Target Streams'!Q282)</f>
        <v>3.2500000000000001E-2</v>
      </c>
      <c r="E7">
        <f>AVERAGE('Target Streams'!Q26,'Target Streams'!Q42,'Target Streams'!Q58,'Target Streams'!Q74,'Target Streams'!Q90,'Target Streams'!Q106)</f>
        <v>5.6666666666666671E-2</v>
      </c>
      <c r="G7" s="3" t="s">
        <v>86</v>
      </c>
      <c r="H7">
        <f>MIN('Target Streams'!O10,'Target Streams'!O26,'Target Streams'!O42,'Target Streams'!O58,'Target Streams'!O74,'Target Streams'!O90,'Target Streams'!O106,'Target Streams'!O266,'Target Streams'!O282)</f>
        <v>7.4595460625668313</v>
      </c>
      <c r="J7" t="s">
        <v>205</v>
      </c>
      <c r="K7" t="s">
        <v>203</v>
      </c>
      <c r="M7" s="3" t="s">
        <v>86</v>
      </c>
      <c r="N7">
        <f>MAX('Target Streams'!O10,'Target Streams'!O26,'Target Streams'!O42,'Target Streams'!O58,'Target Streams'!O74,'Target Streams'!O90,'Target Streams'!O106,'Target Streams'!O266,'Target Streams'!O282)</f>
        <v>26.716909148485676</v>
      </c>
      <c r="P7" t="s">
        <v>202</v>
      </c>
      <c r="Q7">
        <f>MAX('Target Streams'!Q26,'Target Streams'!Q42,'Target Streams'!Q58,'Target Streams'!Q74,'Target Streams'!Q90,'Target Streams'!Q106)</f>
        <v>0.1</v>
      </c>
    </row>
    <row r="8" spans="1:17" x14ac:dyDescent="0.35">
      <c r="A8" s="3" t="s">
        <v>85</v>
      </c>
      <c r="B8">
        <f>AVERAGE('Target Streams'!O11,'Target Streams'!O27,'Target Streams'!O43,'Target Streams'!O59,'Target Streams'!O75,'Target Streams'!O91,'Target Streams'!O107,'Target Streams'!O267,'Target Streams'!O283)</f>
        <v>31.881703281942389</v>
      </c>
      <c r="C8" t="s">
        <v>201</v>
      </c>
      <c r="D8">
        <f>AVERAGE('Target Streams'!Q267,'Target Streams'!Q283)</f>
        <v>0.26</v>
      </c>
      <c r="E8">
        <f>AVERAGE('Target Streams'!Q27,'Target Streams'!Q43,'Target Streams'!Q59,'Target Streams'!Q75,'Target Streams'!Q91,'Target Streams'!Q107)</f>
        <v>0.51</v>
      </c>
      <c r="G8" s="3" t="s">
        <v>85</v>
      </c>
      <c r="H8">
        <f>MIN('Target Streams'!O11,'Target Streams'!O27,'Target Streams'!O43,'Target Streams'!O59,'Target Streams'!O75,'Target Streams'!O91,'Target Streams'!O107,'Target Streams'!O267,'Target Streams'!O283)</f>
        <v>15.349072176325162</v>
      </c>
      <c r="J8">
        <f>MIN('Target Streams'!Q267,'Target Streams'!Q283)</f>
        <v>0.26</v>
      </c>
      <c r="K8">
        <f>MIN('Target Streams'!Q27,'Target Streams'!Q43,'Target Streams'!Q59,'Target Streams'!Q75,'Target Streams'!Q91,'Target Streams'!Q107)</f>
        <v>0.17</v>
      </c>
      <c r="M8" s="3" t="s">
        <v>85</v>
      </c>
      <c r="N8">
        <f>MAX('Target Streams'!O11,'Target Streams'!O27,'Target Streams'!O43,'Target Streams'!O59,'Target Streams'!O75,'Target Streams'!O91,'Target Streams'!O107,'Target Streams'!O267,'Target Streams'!O283)</f>
        <v>41.752896877604698</v>
      </c>
      <c r="P8">
        <f>MAX('Target Streams'!Q267,'Target Streams'!Q283)</f>
        <v>0.26</v>
      </c>
      <c r="Q8">
        <f>MAX('Target Streams'!Q27,'Target Streams'!Q43,'Target Streams'!Q59,'Target Streams'!Q75,'Target Streams'!Q91,'Target Streams'!Q107)</f>
        <v>1.1000000000000001</v>
      </c>
    </row>
    <row r="9" spans="1:17" x14ac:dyDescent="0.35">
      <c r="A9" s="3" t="s">
        <v>80</v>
      </c>
      <c r="B9">
        <f>AVERAGE('Target Streams'!O12,'Target Streams'!O28,'Target Streams'!O44,'Target Streams'!O60,'Target Streams'!O76,'Target Streams'!O92,'Target Streams'!O108,'Target Streams'!O268,'Target Streams'!O284)</f>
        <v>5</v>
      </c>
      <c r="C9" t="s">
        <v>206</v>
      </c>
      <c r="D9" t="s">
        <v>204</v>
      </c>
      <c r="E9">
        <f>AVERAGE('Target Streams'!Q28,'Target Streams'!Q44,'Target Streams'!Q60,'Target Streams'!Q76,'Target Streams'!Q92,'Target Streams'!Q108)</f>
        <v>0.17500000000000002</v>
      </c>
      <c r="G9" s="3" t="s">
        <v>80</v>
      </c>
      <c r="H9">
        <f>MIN('Target Streams'!O12,'Target Streams'!O28,'Target Streams'!O44,'Target Streams'!O60,'Target Streams'!O76,'Target Streams'!O92,'Target Streams'!O108,'Target Streams'!O268,'Target Streams'!O284)</f>
        <v>5</v>
      </c>
      <c r="J9" t="s">
        <v>204</v>
      </c>
      <c r="K9">
        <f>MIN('Target Streams'!Q28,'Target Streams'!Q44,'Target Streams'!Q60,'Target Streams'!Q76,'Target Streams'!Q92,'Target Streams'!Q108)</f>
        <v>0.1</v>
      </c>
      <c r="M9" s="3" t="s">
        <v>80</v>
      </c>
      <c r="N9">
        <f>MAX('Target Streams'!O12,'Target Streams'!O28,'Target Streams'!O44,'Target Streams'!O60,'Target Streams'!O76,'Target Streams'!O92,'Target Streams'!O108,'Target Streams'!O268,'Target Streams'!O284)</f>
        <v>5</v>
      </c>
      <c r="P9" t="s">
        <v>204</v>
      </c>
      <c r="Q9">
        <f>MAX('Target Streams'!Q28,'Target Streams'!Q44,'Target Streams'!Q60,'Target Streams'!Q76,'Target Streams'!Q92,'Target Streams'!Q108)</f>
        <v>0.25</v>
      </c>
    </row>
    <row r="10" spans="1:17" x14ac:dyDescent="0.35">
      <c r="A10" s="3" t="s">
        <v>83</v>
      </c>
      <c r="B10">
        <f>AVERAGE('Target Streams'!O15,'Target Streams'!O31,'Target Streams'!O47,'Target Streams'!O63,'Target Streams'!O79,'Target Streams'!O95,'Target Streams'!O111,'Target Streams'!O271,'Target Streams'!O287)</f>
        <v>185.98844678008464</v>
      </c>
      <c r="C10" t="s">
        <v>206</v>
      </c>
      <c r="D10">
        <f>AVERAGE('Target Streams'!Q271,'Target Streams'!Q287)</f>
        <v>0.40500000000000003</v>
      </c>
      <c r="E10">
        <f>AVERAGE('Target Streams'!Q31,'Target Streams'!Q47,'Target Streams'!Q63,'Target Streams'!Q79,'Target Streams'!Q95,'Target Streams'!Q111)</f>
        <v>1.2866666666666668</v>
      </c>
      <c r="G10" s="3" t="s">
        <v>83</v>
      </c>
      <c r="H10">
        <f>MIN('Target Streams'!O15,'Target Streams'!O31,'Target Streams'!O47,'Target Streams'!O63,'Target Streams'!O79,'Target Streams'!O95,'Target Streams'!O111,'Target Streams'!O271,'Target Streams'!O287)</f>
        <v>89.435731028364089</v>
      </c>
      <c r="J10" t="s">
        <v>207</v>
      </c>
      <c r="K10">
        <f>MIN('Target Streams'!Q31,'Target Streams'!Q47,'Target Streams'!Q63,'Target Streams'!Q79,'Target Streams'!Q95,'Target Streams'!Q111)</f>
        <v>0.31</v>
      </c>
      <c r="M10" s="3" t="s">
        <v>83</v>
      </c>
      <c r="N10">
        <f>MAX('Target Streams'!O15,'Target Streams'!O31,'Target Streams'!O47,'Target Streams'!O63,'Target Streams'!O79,'Target Streams'!O95,'Target Streams'!O111,'Target Streams'!O271,'Target Streams'!O287)</f>
        <v>243.65951627258357</v>
      </c>
      <c r="P10">
        <f>MAX('Target Streams'!Q271,'Target Streams'!Q287)</f>
        <v>0.51</v>
      </c>
      <c r="Q10">
        <f>MAX('Target Streams'!Q31,'Target Streams'!Q47,'Target Streams'!Q63,'Target Streams'!Q79,'Target Streams'!Q95,'Target Streams'!Q111)</f>
        <v>1.73</v>
      </c>
    </row>
    <row r="11" spans="1:17" x14ac:dyDescent="0.35">
      <c r="A11" s="3"/>
      <c r="H11" s="3"/>
      <c r="O11" s="3"/>
    </row>
    <row r="12" spans="1:17" x14ac:dyDescent="0.35">
      <c r="A12" s="3" t="s">
        <v>189</v>
      </c>
    </row>
    <row r="13" spans="1:17" x14ac:dyDescent="0.35">
      <c r="A13" t="s">
        <v>194</v>
      </c>
      <c r="G13" t="s">
        <v>199</v>
      </c>
      <c r="M13" t="s">
        <v>200</v>
      </c>
    </row>
    <row r="14" spans="1:17" x14ac:dyDescent="0.35">
      <c r="A14" t="s">
        <v>195</v>
      </c>
      <c r="B14" t="s">
        <v>189</v>
      </c>
      <c r="C14" t="s">
        <v>196</v>
      </c>
      <c r="D14" t="s">
        <v>197</v>
      </c>
      <c r="E14" t="s">
        <v>198</v>
      </c>
      <c r="G14" t="s">
        <v>195</v>
      </c>
      <c r="H14" t="s">
        <v>189</v>
      </c>
      <c r="I14" t="s">
        <v>196</v>
      </c>
      <c r="J14" t="s">
        <v>197</v>
      </c>
      <c r="K14" t="s">
        <v>198</v>
      </c>
      <c r="M14" t="s">
        <v>195</v>
      </c>
      <c r="N14" t="s">
        <v>189</v>
      </c>
      <c r="O14" t="s">
        <v>196</v>
      </c>
      <c r="P14" t="s">
        <v>197</v>
      </c>
      <c r="Q14" t="s">
        <v>198</v>
      </c>
    </row>
    <row r="15" spans="1:17" x14ac:dyDescent="0.35">
      <c r="A15" s="3" t="s">
        <v>81</v>
      </c>
      <c r="B15">
        <f>AVERAGE('Target Streams'!P2,'Target Streams'!P18,'Target Streams'!P34,'Target Streams'!P50,'Target Streams'!P66,'Target Streams'!P82,'Target Streams'!P98,'Target Streams'!P258,'Target Streams'!P274)</f>
        <v>1174.4444444444443</v>
      </c>
      <c r="C15">
        <f>'Target Streams'!Q2</f>
        <v>2.34</v>
      </c>
      <c r="D15">
        <f>AVERAGE('Target Streams'!Q258,'Target Streams'!Q274)</f>
        <v>1.43</v>
      </c>
      <c r="E15">
        <f>AVERAGE('Target Streams'!Q18,'Target Streams'!Q34,'Target Streams'!Q50,'Target Streams'!Q66,'Target Streams'!Q82,'Target Streams'!Q98)</f>
        <v>2.8216666666666668</v>
      </c>
      <c r="G15" s="3" t="s">
        <v>81</v>
      </c>
      <c r="H15">
        <f>MIN('Target Streams'!P2,'Target Streams'!P18,'Target Streams'!P34,'Target Streams'!P50,'Target Streams'!P66,'Target Streams'!P82,'Target Streams'!P98,'Target Streams'!P258,'Target Streams'!P274)</f>
        <v>270</v>
      </c>
      <c r="J15">
        <f>MIN('Target Streams'!Q258,'Target Streams'!Q274)</f>
        <v>1.22</v>
      </c>
      <c r="K15">
        <f>MIN('Target Streams'!Q18,'Target Streams'!Q34,'Target Streams'!Q50,'Target Streams'!Q66,'Target Streams'!Q82,'Target Streams'!Q98)</f>
        <v>1.1100000000000001</v>
      </c>
      <c r="M15" s="3" t="s">
        <v>81</v>
      </c>
      <c r="N15">
        <f>MAX('Target Streams'!P2,'Target Streams'!P18,'Target Streams'!P34,'Target Streams'!P50,'Target Streams'!P66,'Target Streams'!P82,'Target Streams'!P98,'Target Streams'!P258,'Target Streams'!P274)</f>
        <v>1600</v>
      </c>
      <c r="P15">
        <f>MAX('Target Streams'!Q258,'Target Streams'!Q274)</f>
        <v>1.64</v>
      </c>
      <c r="Q15">
        <f>MAX('Target Streams'!Q18,'Target Streams'!Q34,'Target Streams'!Q50,'Target Streams'!Q66,'Target Streams'!Q82,'Target Streams'!Q98)</f>
        <v>5.7</v>
      </c>
    </row>
    <row r="16" spans="1:17" x14ac:dyDescent="0.35">
      <c r="A16" s="3" t="s">
        <v>82</v>
      </c>
      <c r="B16">
        <f>AVERAGE('Target Streams'!P3,'Target Streams'!P19,'Target Streams'!P35,'Target Streams'!P51,'Target Streams'!P67,'Target Streams'!P83,'Target Streams'!P99,'Target Streams'!P259,'Target Streams'!P275)</f>
        <v>30</v>
      </c>
      <c r="C16">
        <f>'Target Streams'!Q3</f>
        <v>0.02</v>
      </c>
      <c r="D16">
        <f>AVERAGE('Target Streams'!Q259,'Target Streams'!Q275)</f>
        <v>3.5000000000000003E-2</v>
      </c>
      <c r="E16">
        <f>AVERAGE('Target Streams'!Q19,'Target Streams'!Q35,'Target Streams'!Q51,'Target Streams'!Q67,'Target Streams'!Q83,'Target Streams'!Q99)</f>
        <v>7.6666666666666675E-2</v>
      </c>
      <c r="G16" s="3" t="s">
        <v>82</v>
      </c>
      <c r="H16">
        <f>MIN('Target Streams'!P3,'Target Streams'!P19,'Target Streams'!P35,'Target Streams'!P51,'Target Streams'!P67,'Target Streams'!P83,'Target Streams'!P99,'Target Streams'!P259,'Target Streams'!P275)</f>
        <v>30</v>
      </c>
      <c r="J16">
        <f>MIN('Target Streams'!Q259,'Target Streams'!Q275)</f>
        <v>0.03</v>
      </c>
      <c r="K16">
        <f>MIN('Target Streams'!Q19,'Target Streams'!Q35,'Target Streams'!Q51,'Target Streams'!Q67,'Target Streams'!Q83,'Target Streams'!Q99)</f>
        <v>0.04</v>
      </c>
      <c r="M16" s="3" t="s">
        <v>82</v>
      </c>
      <c r="N16">
        <f>MAX('Target Streams'!P3,'Target Streams'!P19,'Target Streams'!P35,'Target Streams'!P51,'Target Streams'!P67,'Target Streams'!P83,'Target Streams'!P99,'Target Streams'!P259,'Target Streams'!P275)</f>
        <v>30</v>
      </c>
      <c r="P16">
        <f>MAX('Target Streams'!Q259,'Target Streams'!Q275)</f>
        <v>0.04</v>
      </c>
      <c r="Q16">
        <f>MAX('Target Streams'!Q19,'Target Streams'!Q35,'Target Streams'!Q51,'Target Streams'!Q67,'Target Streams'!Q83,'Target Streams'!Q99)</f>
        <v>0.12</v>
      </c>
    </row>
    <row r="17" spans="1:17" x14ac:dyDescent="0.35">
      <c r="A17" s="3" t="s">
        <v>114</v>
      </c>
      <c r="B17">
        <f>AVERAGE('Target Streams'!P5,'Target Streams'!P21,'Target Streams'!P37,'Target Streams'!P53,'Target Streams'!P69,'Target Streams'!P85,'Target Streams'!P101,'Target Streams'!P261,'Target Streams'!P277)</f>
        <v>1700</v>
      </c>
      <c r="C17">
        <f>'Target Streams'!Q5</f>
        <v>37.1</v>
      </c>
      <c r="D17">
        <f>AVERAGE('Target Streams'!Q261,'Target Streams'!Q277)</f>
        <v>61.480000000000004</v>
      </c>
      <c r="E17">
        <f>AVERAGE('Target Streams'!Q37,'Target Streams'!Q53,'Target Streams'!Q69,'Target Streams'!Q85,'Target Streams'!Q101)</f>
        <v>44.48</v>
      </c>
      <c r="G17" s="3" t="s">
        <v>114</v>
      </c>
      <c r="H17">
        <f>MIN('Target Streams'!P5,'Target Streams'!P21,'Target Streams'!P37,'Target Streams'!P53,'Target Streams'!P69,'Target Streams'!P85,'Target Streams'!P101,'Target Streams'!P261,'Target Streams'!P277)</f>
        <v>1700</v>
      </c>
      <c r="J17">
        <f>MIN('Target Streams'!Q261,'Target Streams'!Q277)</f>
        <v>61.1</v>
      </c>
      <c r="K17">
        <v>31.3</v>
      </c>
      <c r="M17" s="3" t="s">
        <v>114</v>
      </c>
      <c r="N17">
        <f>MAX('Target Streams'!P5,'Target Streams'!P21,'Target Streams'!P37,'Target Streams'!P53,'Target Streams'!P69,'Target Streams'!P85,'Target Streams'!P101,'Target Streams'!P261,'Target Streams'!P277)</f>
        <v>1700</v>
      </c>
      <c r="P17">
        <f>MAX('Target Streams'!Q261,'Target Streams'!Q277)</f>
        <v>61.86</v>
      </c>
      <c r="Q17">
        <f>MAX('Target Streams'!Q21,'Target Streams'!Q37,'Target Streams'!Q53,'Target Streams'!Q69,'Target Streams'!Q85,'Target Streams'!Q101)</f>
        <v>53.7</v>
      </c>
    </row>
    <row r="18" spans="1:17" x14ac:dyDescent="0.35">
      <c r="A18" s="3" t="s">
        <v>90</v>
      </c>
      <c r="B18">
        <f>AVERAGE('Target Streams'!P6,'Target Streams'!P22,'Target Streams'!P38,'Target Streams'!P54,'Target Streams'!P70,'Target Streams'!P86,'Target Streams'!P102,'Target Streams'!P262,'Target Streams'!P278)</f>
        <v>5.3</v>
      </c>
      <c r="C18" t="s">
        <v>201</v>
      </c>
      <c r="D18" t="s">
        <v>202</v>
      </c>
      <c r="E18" t="s">
        <v>202</v>
      </c>
      <c r="G18" s="3" t="s">
        <v>90</v>
      </c>
      <c r="H18">
        <f>MIN('Target Streams'!P6,'Target Streams'!P22,'Target Streams'!P38,'Target Streams'!P54,'Target Streams'!P70,'Target Streams'!P86,'Target Streams'!P102,'Target Streams'!P262,'Target Streams'!P278)</f>
        <v>5.3</v>
      </c>
      <c r="J18" t="s">
        <v>202</v>
      </c>
      <c r="K18" t="s">
        <v>202</v>
      </c>
      <c r="M18" s="3" t="s">
        <v>90</v>
      </c>
      <c r="N18">
        <f>MAX('Target Streams'!P6,'Target Streams'!P22,'Target Streams'!P38,'Target Streams'!P54,'Target Streams'!P70,'Target Streams'!P86,'Target Streams'!P102,'Target Streams'!P262,'Target Streams'!P278)</f>
        <v>5.3</v>
      </c>
      <c r="P18" t="s">
        <v>202</v>
      </c>
      <c r="Q18" t="s">
        <v>202</v>
      </c>
    </row>
    <row r="19" spans="1:17" x14ac:dyDescent="0.35">
      <c r="A19" s="3" t="s">
        <v>84</v>
      </c>
      <c r="B19">
        <f>AVERAGE('Target Streams'!P13,'Target Streams'!P29,'Target Streams'!P45,'Target Streams'!P61,'Target Streams'!P77,'Target Streams'!P93,'Target Streams'!P109,'Target Streams'!P269,'Target Streams'!P285)</f>
        <v>0.12000000000000001</v>
      </c>
      <c r="C19" t="s">
        <v>208</v>
      </c>
      <c r="D19" t="s">
        <v>208</v>
      </c>
      <c r="E19">
        <f>AVERAGE('Target Streams'!Q29,'Target Streams'!Q45,'Target Streams'!Q61,'Target Streams'!Q77,'Target Streams'!Q93,'Target Streams'!Q109)</f>
        <v>1.3166666666666667E-2</v>
      </c>
      <c r="G19" s="3" t="s">
        <v>84</v>
      </c>
      <c r="H19">
        <f>MIN('Target Streams'!P13,'Target Streams'!P29,'Target Streams'!P45,'Target Streams'!P61,'Target Streams'!P77,'Target Streams'!P93,'Target Streams'!P109,'Target Streams'!P269,'Target Streams'!P285)</f>
        <v>0.12</v>
      </c>
      <c r="J19" t="s">
        <v>208</v>
      </c>
      <c r="K19" t="s">
        <v>209</v>
      </c>
      <c r="M19" s="3" t="s">
        <v>84</v>
      </c>
      <c r="N19">
        <f>MAX('Target Streams'!P13,'Target Streams'!P29,'Target Streams'!P45,'Target Streams'!P61,'Target Streams'!P77,'Target Streams'!P93,'Target Streams'!P109,'Target Streams'!P269,'Target Streams'!P285)</f>
        <v>0.12</v>
      </c>
      <c r="P19" t="s">
        <v>208</v>
      </c>
      <c r="Q19" t="s">
        <v>202</v>
      </c>
    </row>
    <row r="20" spans="1:17" x14ac:dyDescent="0.35">
      <c r="A20" s="3" t="s">
        <v>79</v>
      </c>
      <c r="B20">
        <f>AVERAGE('Target Streams'!P14,'Target Streams'!P30,'Target Streams'!P46,'Target Streams'!P62,'Target Streams'!P78,'Target Streams'!P94,'Target Streams'!P110,'Target Streams'!P270,'Target Streams'!P286)</f>
        <v>40</v>
      </c>
      <c r="C20" t="s">
        <v>208</v>
      </c>
      <c r="D20" t="s">
        <v>210</v>
      </c>
      <c r="E20">
        <f>AVERAGE('Target Streams'!Q30,'Target Streams'!Q46,'Target Streams'!Q62,'Target Streams'!Q78,'Target Streams'!Q94,'Target Streams'!Q110)</f>
        <v>2.0833333333333339E-2</v>
      </c>
      <c r="G20" s="3" t="s">
        <v>79</v>
      </c>
      <c r="H20">
        <f>MIN('Target Streams'!P14,'Target Streams'!P30,'Target Streams'!P46,'Target Streams'!P62,'Target Streams'!P78,'Target Streams'!P94,'Target Streams'!P110,'Target Streams'!P270,'Target Streams'!P286)</f>
        <v>40</v>
      </c>
      <c r="J20" t="s">
        <v>210</v>
      </c>
      <c r="K20" t="s">
        <v>210</v>
      </c>
      <c r="M20" s="3" t="s">
        <v>79</v>
      </c>
      <c r="N20">
        <f>MAX('Target Streams'!P14,'Target Streams'!P30,'Target Streams'!P46,'Target Streams'!P62,'Target Streams'!P78,'Target Streams'!P94,'Target Streams'!P110,'Target Streams'!P270,'Target Streams'!P286)</f>
        <v>40</v>
      </c>
      <c r="P20" t="s">
        <v>210</v>
      </c>
      <c r="Q20" t="s">
        <v>201</v>
      </c>
    </row>
    <row r="23" spans="1:17" x14ac:dyDescent="0.35">
      <c r="A23" t="s">
        <v>183</v>
      </c>
      <c r="B23" t="s">
        <v>211</v>
      </c>
      <c r="C23" t="s">
        <v>182</v>
      </c>
      <c r="D23" t="s">
        <v>212</v>
      </c>
      <c r="E23" t="s">
        <v>213</v>
      </c>
      <c r="F23" t="s">
        <v>214</v>
      </c>
      <c r="G23" t="s">
        <v>215</v>
      </c>
      <c r="I23" t="s">
        <v>183</v>
      </c>
      <c r="J23" t="s">
        <v>211</v>
      </c>
      <c r="K23" t="s">
        <v>182</v>
      </c>
      <c r="L23" t="s">
        <v>212</v>
      </c>
      <c r="M23" s="2" t="s">
        <v>213</v>
      </c>
      <c r="N23" t="s">
        <v>214</v>
      </c>
      <c r="O23" t="s">
        <v>215</v>
      </c>
    </row>
    <row r="24" spans="1:17" x14ac:dyDescent="0.35">
      <c r="A24">
        <v>1</v>
      </c>
      <c r="C24" t="str">
        <f>+'Target Streams'!C15</f>
        <v>Wolf Creek</v>
      </c>
      <c r="D24" t="str">
        <f>+'Target Streams'!D15</f>
        <v>4AWOR000.34</v>
      </c>
      <c r="E24" s="2">
        <f>+'Target Streams'!E15</f>
        <v>42864.614583333336</v>
      </c>
      <c r="F24">
        <f>+'Target Streams'!R16</f>
        <v>0.21776997517406924</v>
      </c>
      <c r="G24">
        <f>+'Target Streams'!S16</f>
        <v>0.13360812060673327</v>
      </c>
      <c r="I24">
        <v>1</v>
      </c>
      <c r="J24" t="s">
        <v>180</v>
      </c>
      <c r="K24" t="s">
        <v>180</v>
      </c>
      <c r="L24" t="s">
        <v>154</v>
      </c>
      <c r="M24" s="2">
        <v>42864.614583333336</v>
      </c>
      <c r="N24" s="6">
        <v>0.21776997517406924</v>
      </c>
      <c r="O24" s="6">
        <v>0.13360812060673327</v>
      </c>
    </row>
    <row r="25" spans="1:17" x14ac:dyDescent="0.35">
      <c r="A25">
        <v>11</v>
      </c>
      <c r="C25" t="s">
        <v>178</v>
      </c>
      <c r="D25" t="str">
        <f>+'Target Streams'!D31</f>
        <v>4AROA202.20</v>
      </c>
      <c r="E25" s="2">
        <f>+'Target Streams'!E31</f>
        <v>37061.524305555555</v>
      </c>
      <c r="F25">
        <f>+'Target Streams'!R32</f>
        <v>0.18504939705581522</v>
      </c>
      <c r="G25">
        <f>+'Target Streams'!S32</f>
        <v>0.4340672955974843</v>
      </c>
      <c r="I25">
        <v>2</v>
      </c>
      <c r="J25" t="s">
        <v>179</v>
      </c>
      <c r="K25" t="s">
        <v>179</v>
      </c>
      <c r="L25" t="s">
        <v>122</v>
      </c>
      <c r="M25" s="2">
        <v>43223.53125</v>
      </c>
      <c r="N25" s="6">
        <v>8.5401681203065988E-2</v>
      </c>
      <c r="O25" s="6">
        <v>0.1317071975582686</v>
      </c>
    </row>
    <row r="26" spans="1:17" x14ac:dyDescent="0.35">
      <c r="A26">
        <v>12</v>
      </c>
      <c r="C26" t="s">
        <v>178</v>
      </c>
      <c r="D26" t="str">
        <f>+'Target Streams'!D47</f>
        <v>4AROA202.20</v>
      </c>
      <c r="E26" s="2">
        <f>+'Target Streams'!E47</f>
        <v>44508.349305555559</v>
      </c>
      <c r="F26">
        <f>+'Target Streams'!R48</f>
        <v>8.8447724179773535E-2</v>
      </c>
      <c r="G26">
        <f>+'Target Streams'!S48</f>
        <v>6.6115457362190169E-2</v>
      </c>
      <c r="I26">
        <v>3</v>
      </c>
      <c r="K26" t="s">
        <v>179</v>
      </c>
      <c r="L26" t="s">
        <v>122</v>
      </c>
      <c r="M26" s="2">
        <v>43563.427083333336</v>
      </c>
      <c r="N26" s="6">
        <v>0.11154434202671769</v>
      </c>
      <c r="O26" s="6">
        <v>0.13070490063950108</v>
      </c>
    </row>
    <row r="27" spans="1:17" x14ac:dyDescent="0.35">
      <c r="A27">
        <v>13</v>
      </c>
      <c r="C27" t="s">
        <v>178</v>
      </c>
      <c r="D27" t="str">
        <f>+'Target Streams'!D63</f>
        <v>4AROA202.20</v>
      </c>
      <c r="E27" s="2">
        <f>+'Target Streams'!E63</f>
        <v>44876.375</v>
      </c>
      <c r="F27">
        <f>+'Target Streams'!R64</f>
        <v>0.2658309138970259</v>
      </c>
      <c r="G27">
        <f>+'Target Streams'!S64</f>
        <v>0.11792739363669998</v>
      </c>
      <c r="I27">
        <v>4</v>
      </c>
      <c r="K27" t="s">
        <v>179</v>
      </c>
      <c r="L27" t="s">
        <v>133</v>
      </c>
      <c r="M27" s="2">
        <v>39195.625</v>
      </c>
      <c r="N27" s="6">
        <v>0.13821235912483831</v>
      </c>
      <c r="O27" s="6">
        <v>0.47411141324454309</v>
      </c>
    </row>
    <row r="28" spans="1:17" x14ac:dyDescent="0.35">
      <c r="A28">
        <v>10</v>
      </c>
      <c r="C28" t="s">
        <v>178</v>
      </c>
      <c r="D28" t="str">
        <f>+'Target Streams'!D79</f>
        <v>4AROA199.20</v>
      </c>
      <c r="E28" s="2">
        <f>+'Target Streams'!E79</f>
        <v>44342.458333333336</v>
      </c>
      <c r="F28">
        <f>+'Target Streams'!R80</f>
        <v>0.18049330826362195</v>
      </c>
      <c r="G28">
        <f>+'Target Streams'!S80</f>
        <v>7.0350227861298895E-2</v>
      </c>
      <c r="I28">
        <v>5</v>
      </c>
      <c r="K28" t="s">
        <v>179</v>
      </c>
      <c r="L28" t="s">
        <v>133</v>
      </c>
      <c r="M28" s="2">
        <v>39562.479861111111</v>
      </c>
      <c r="N28" s="6">
        <v>0.1310834237340302</v>
      </c>
      <c r="O28" s="6">
        <v>0.47593328353111924</v>
      </c>
    </row>
    <row r="29" spans="1:17" x14ac:dyDescent="0.35">
      <c r="A29">
        <v>8</v>
      </c>
      <c r="C29" t="s">
        <v>178</v>
      </c>
      <c r="D29" t="str">
        <f>+'Target Streams'!D95</f>
        <v>4AROA198.08</v>
      </c>
      <c r="E29" s="2">
        <f>+'Target Streams'!E95</f>
        <v>44508.375</v>
      </c>
      <c r="F29">
        <f>+'Target Streams'!R96</f>
        <v>0.17290109001764101</v>
      </c>
      <c r="G29">
        <f>+'Target Streams'!S96</f>
        <v>6.7539889180371973E-2</v>
      </c>
      <c r="I29">
        <v>6</v>
      </c>
      <c r="K29" t="s">
        <v>179</v>
      </c>
      <c r="L29" t="s">
        <v>132</v>
      </c>
      <c r="M29" s="2">
        <v>39191.541666666664</v>
      </c>
      <c r="N29" s="6">
        <v>0.13481309339076955</v>
      </c>
      <c r="O29" s="6">
        <v>0.47076379419692405</v>
      </c>
    </row>
    <row r="30" spans="1:17" x14ac:dyDescent="0.35">
      <c r="A30">
        <v>9</v>
      </c>
      <c r="C30" t="s">
        <v>178</v>
      </c>
      <c r="D30" t="str">
        <f>+'Target Streams'!D111</f>
        <v>4AROA198.08</v>
      </c>
      <c r="E30" s="2">
        <f>+'Target Streams'!E111</f>
        <v>44876.402777777781</v>
      </c>
      <c r="F30">
        <f>+'Target Streams'!R112</f>
        <v>0.2805295833942143</v>
      </c>
      <c r="G30">
        <f>+'Target Streams'!S112</f>
        <v>0.12221154693438269</v>
      </c>
      <c r="I30">
        <v>7</v>
      </c>
      <c r="K30" t="s">
        <v>173</v>
      </c>
      <c r="L30" t="s">
        <v>153</v>
      </c>
      <c r="M30" s="2">
        <v>42123.434027777781</v>
      </c>
      <c r="N30" s="6">
        <v>0.27607773365421528</v>
      </c>
      <c r="O30" s="6">
        <v>0.11275376618571957</v>
      </c>
    </row>
    <row r="31" spans="1:17" x14ac:dyDescent="0.35">
      <c r="A31">
        <v>7</v>
      </c>
      <c r="C31" t="s">
        <v>173</v>
      </c>
      <c r="D31" t="str">
        <f>+'Target Streams'!D127</f>
        <v>4ACRV005.10</v>
      </c>
      <c r="E31" s="2">
        <f>+'Target Streams'!E127</f>
        <v>42123.434027777781</v>
      </c>
      <c r="F31">
        <f>+'Target Streams'!R128</f>
        <v>0.27607773365421528</v>
      </c>
      <c r="G31">
        <f>+'Target Streams'!S128</f>
        <v>0.11275376618571957</v>
      </c>
      <c r="I31">
        <v>8</v>
      </c>
      <c r="J31" t="s">
        <v>178</v>
      </c>
      <c r="K31" t="s">
        <v>178</v>
      </c>
      <c r="L31" t="s">
        <v>155</v>
      </c>
      <c r="M31" s="2">
        <v>44508.375</v>
      </c>
      <c r="N31" s="6">
        <v>0.17290109001764101</v>
      </c>
      <c r="O31" s="6">
        <v>6.7539889180371973E-2</v>
      </c>
    </row>
    <row r="32" spans="1:17" x14ac:dyDescent="0.35">
      <c r="A32">
        <v>19</v>
      </c>
      <c r="C32" t="s">
        <v>175</v>
      </c>
      <c r="D32" t="str">
        <f>+'Target Streams'!D143</f>
        <v>4AGSH001.28</v>
      </c>
      <c r="E32" s="2">
        <f>+'Target Streams'!E143</f>
        <v>41037.40625</v>
      </c>
      <c r="F32">
        <f>+'Target Streams'!R144</f>
        <v>0.11114337501406905</v>
      </c>
      <c r="G32">
        <f>+'Target Streams'!S144</f>
        <v>0.16404946725860156</v>
      </c>
      <c r="I32">
        <v>9</v>
      </c>
      <c r="K32" t="s">
        <v>178</v>
      </c>
      <c r="L32" t="s">
        <v>155</v>
      </c>
      <c r="M32" s="2">
        <v>44876.402777777781</v>
      </c>
      <c r="N32" s="6">
        <v>0.2805295833942143</v>
      </c>
      <c r="O32" s="6">
        <v>0.12221154693438269</v>
      </c>
    </row>
    <row r="33" spans="1:15" x14ac:dyDescent="0.35">
      <c r="A33">
        <v>20</v>
      </c>
      <c r="C33" t="s">
        <v>176</v>
      </c>
      <c r="D33" t="str">
        <f>+'Target Streams'!D159</f>
        <v>4AMDL002.93</v>
      </c>
      <c r="E33" s="2">
        <f>+'Target Streams'!E159</f>
        <v>39191.354166666664</v>
      </c>
      <c r="F33">
        <f>+'Target Streams'!R160</f>
        <v>0.17639693147310845</v>
      </c>
      <c r="G33">
        <f>+'Target Streams'!S160</f>
        <v>0.46311592899023529</v>
      </c>
      <c r="I33">
        <v>10</v>
      </c>
      <c r="K33" t="s">
        <v>178</v>
      </c>
      <c r="L33" t="s">
        <v>127</v>
      </c>
      <c r="M33" s="2">
        <v>44342.458333333336</v>
      </c>
      <c r="N33" s="6">
        <v>0.18049330826362195</v>
      </c>
      <c r="O33" s="6">
        <v>7.0350227861298895E-2</v>
      </c>
    </row>
    <row r="34" spans="1:15" x14ac:dyDescent="0.35">
      <c r="A34">
        <v>22</v>
      </c>
      <c r="C34" t="s">
        <v>177</v>
      </c>
      <c r="D34" t="str">
        <f>+'Target Streams'!D175</f>
        <v>4AORE000.01</v>
      </c>
      <c r="E34" s="2">
        <f>+'Target Streams'!E175</f>
        <v>40689.430555555555</v>
      </c>
      <c r="F34">
        <f>+'Target Streams'!R176</f>
        <v>0.25838546253474404</v>
      </c>
      <c r="G34">
        <f>+'Target Streams'!S176</f>
        <v>9.8482421647904439E-2</v>
      </c>
      <c r="I34">
        <v>11</v>
      </c>
      <c r="K34" t="s">
        <v>178</v>
      </c>
      <c r="L34" t="s">
        <v>62</v>
      </c>
      <c r="M34" s="2">
        <v>37061.524305555555</v>
      </c>
      <c r="N34" s="6">
        <v>0.18504939705581522</v>
      </c>
      <c r="O34" s="6">
        <v>0.4340672955974843</v>
      </c>
    </row>
    <row r="35" spans="1:15" x14ac:dyDescent="0.35">
      <c r="A35">
        <v>14</v>
      </c>
      <c r="C35" t="s">
        <v>178</v>
      </c>
      <c r="D35" t="str">
        <f>+'Target Streams'!D191</f>
        <v>4AROA202.32</v>
      </c>
      <c r="E35" s="2">
        <f>+'Target Streams'!E191</f>
        <v>38110.458333333336</v>
      </c>
      <c r="F35">
        <f>+'Target Streams'!R192</f>
        <v>0.15033747769221034</v>
      </c>
      <c r="G35">
        <f>+'Target Streams'!S192</f>
        <v>0.45646231822191868</v>
      </c>
      <c r="I35">
        <v>12</v>
      </c>
      <c r="K35" t="s">
        <v>178</v>
      </c>
      <c r="L35" t="s">
        <v>62</v>
      </c>
      <c r="M35" s="2">
        <v>44508.349305555559</v>
      </c>
      <c r="N35" s="6">
        <v>8.8447724179773535E-2</v>
      </c>
      <c r="O35" s="6">
        <v>6.6115457362190169E-2</v>
      </c>
    </row>
    <row r="36" spans="1:15" x14ac:dyDescent="0.35">
      <c r="A36">
        <v>15</v>
      </c>
      <c r="C36" t="s">
        <v>178</v>
      </c>
      <c r="D36" t="str">
        <f>+'Target Streams'!D207</f>
        <v>4AROA210.56</v>
      </c>
      <c r="E36" s="2">
        <f>+'Target Streams'!E207</f>
        <v>39897.395833333336</v>
      </c>
      <c r="F36">
        <f>+'Target Streams'!R208</f>
        <v>0.20576253044827045</v>
      </c>
      <c r="G36">
        <f>+'Target Streams'!S208</f>
        <v>0.45746267374874477</v>
      </c>
      <c r="I36">
        <v>13</v>
      </c>
      <c r="K36" t="s">
        <v>178</v>
      </c>
      <c r="L36" t="s">
        <v>62</v>
      </c>
      <c r="M36" s="2">
        <v>44876.375</v>
      </c>
      <c r="N36" s="6">
        <v>0.2658309138970259</v>
      </c>
      <c r="O36" s="6">
        <v>0.11792739363669998</v>
      </c>
    </row>
    <row r="37" spans="1:15" x14ac:dyDescent="0.35">
      <c r="A37">
        <v>16</v>
      </c>
      <c r="C37" t="s">
        <v>178</v>
      </c>
      <c r="D37" t="str">
        <f>+'Target Streams'!D223</f>
        <v>4AROA216.75</v>
      </c>
      <c r="E37" s="2">
        <f>+'Target Streams'!E223</f>
        <v>42836.552083333336</v>
      </c>
      <c r="F37">
        <f>+'Target Streams'!R224</f>
        <v>0.1627307219076605</v>
      </c>
      <c r="G37">
        <f>+'Target Streams'!S224</f>
        <v>0.13349439511653718</v>
      </c>
      <c r="I37">
        <v>14</v>
      </c>
      <c r="K37" t="s">
        <v>178</v>
      </c>
      <c r="L37" t="s">
        <v>124</v>
      </c>
      <c r="M37" s="2">
        <v>38110.458333333336</v>
      </c>
      <c r="N37" s="6">
        <v>0.15033747769221034</v>
      </c>
      <c r="O37" s="6">
        <v>0.45646231822191868</v>
      </c>
    </row>
    <row r="38" spans="1:15" x14ac:dyDescent="0.35">
      <c r="A38">
        <v>17</v>
      </c>
      <c r="C38" t="s">
        <v>178</v>
      </c>
      <c r="D38" t="str">
        <f>+'Target Streams'!D239</f>
        <v>4AROA216.75</v>
      </c>
      <c r="E38" s="2">
        <f>+'Target Streams'!E239</f>
        <v>44326.645833333336</v>
      </c>
      <c r="F38">
        <f>+'Target Streams'!R240</f>
        <v>9.5957841153433324E-2</v>
      </c>
      <c r="G38">
        <f>+'Target Streams'!S240</f>
        <v>6.1192015485439462E-2</v>
      </c>
      <c r="I38">
        <v>15</v>
      </c>
      <c r="K38" t="s">
        <v>178</v>
      </c>
      <c r="L38" t="s">
        <v>138</v>
      </c>
      <c r="M38" s="2">
        <v>39897.395833333336</v>
      </c>
      <c r="N38" s="6">
        <v>0.20576253044827045</v>
      </c>
      <c r="O38" s="6">
        <v>0.45746267374874477</v>
      </c>
    </row>
    <row r="39" spans="1:15" x14ac:dyDescent="0.35">
      <c r="A39">
        <v>18</v>
      </c>
      <c r="C39" t="s">
        <v>178</v>
      </c>
      <c r="D39" t="str">
        <f>+'Target Streams'!D255</f>
        <v>4AROA227.42</v>
      </c>
      <c r="E39" s="2">
        <f>+'Target Streams'!E255</f>
        <v>37061.395833333336</v>
      </c>
      <c r="F39">
        <f>+'Target Streams'!R256</f>
        <v>0.17926564500598696</v>
      </c>
      <c r="G39">
        <f>+'Target Streams'!S256</f>
        <v>0.43157979559748427</v>
      </c>
      <c r="I39">
        <v>16</v>
      </c>
      <c r="K39" t="s">
        <v>178</v>
      </c>
      <c r="L39" t="s">
        <v>157</v>
      </c>
      <c r="M39" s="2">
        <v>42836.552083333336</v>
      </c>
      <c r="N39" s="6">
        <v>0.1627307219076605</v>
      </c>
      <c r="O39" s="6">
        <v>0.13349439511653718</v>
      </c>
    </row>
    <row r="40" spans="1:15" x14ac:dyDescent="0.35">
      <c r="A40">
        <v>2</v>
      </c>
      <c r="C40" t="s">
        <v>179</v>
      </c>
      <c r="D40" t="str">
        <f>+'Target Streams'!D271</f>
        <v>4ATKR009.30</v>
      </c>
      <c r="E40" s="2">
        <f>+'Target Streams'!E271</f>
        <v>43223.53125</v>
      </c>
      <c r="F40">
        <f>+'Target Streams'!R272</f>
        <v>8.5401681203065988E-2</v>
      </c>
      <c r="G40">
        <f>+'Target Streams'!S272</f>
        <v>0.1317071975582686</v>
      </c>
      <c r="I40">
        <v>17</v>
      </c>
      <c r="K40" t="s">
        <v>178</v>
      </c>
      <c r="L40" t="s">
        <v>157</v>
      </c>
      <c r="M40" s="2">
        <v>44326.645833333336</v>
      </c>
      <c r="N40" s="6">
        <v>9.5957841153433324E-2</v>
      </c>
      <c r="O40" s="6">
        <v>6.1192015485439462E-2</v>
      </c>
    </row>
    <row r="41" spans="1:15" x14ac:dyDescent="0.35">
      <c r="A41">
        <v>3</v>
      </c>
      <c r="C41" t="s">
        <v>179</v>
      </c>
      <c r="D41" t="str">
        <f>+'Target Streams'!D287</f>
        <v>4ATKR009.30</v>
      </c>
      <c r="E41" s="2">
        <f>+'Target Streams'!E287</f>
        <v>43563.427083333336</v>
      </c>
      <c r="F41">
        <f>+'Target Streams'!R288</f>
        <v>0.11154434202671769</v>
      </c>
      <c r="G41">
        <f>+'Target Streams'!S288</f>
        <v>0.13070490063950108</v>
      </c>
      <c r="I41">
        <v>18</v>
      </c>
      <c r="K41" t="s">
        <v>178</v>
      </c>
      <c r="L41" t="s">
        <v>63</v>
      </c>
      <c r="M41" s="2">
        <v>37061.395833333336</v>
      </c>
      <c r="N41" s="6">
        <v>0.17926564500598696</v>
      </c>
      <c r="O41" s="6">
        <v>0.43157979559748427</v>
      </c>
    </row>
    <row r="42" spans="1:15" x14ac:dyDescent="0.35">
      <c r="A42">
        <v>4</v>
      </c>
      <c r="C42" t="s">
        <v>179</v>
      </c>
      <c r="D42" t="str">
        <f>+'Target Streams'!D303</f>
        <v>4ATKR010.54</v>
      </c>
      <c r="E42" s="2">
        <f>+'Target Streams'!E303</f>
        <v>39195.625</v>
      </c>
      <c r="F42">
        <f>+'Target Streams'!R304</f>
        <v>0.13821235912483831</v>
      </c>
      <c r="G42">
        <f>+'Target Streams'!S304</f>
        <v>0.47411141324454309</v>
      </c>
      <c r="I42">
        <v>19</v>
      </c>
      <c r="K42" t="s">
        <v>175</v>
      </c>
      <c r="L42" t="s">
        <v>151</v>
      </c>
      <c r="M42" s="2">
        <v>41037.40625</v>
      </c>
      <c r="N42" s="6">
        <v>0.11114337501406905</v>
      </c>
      <c r="O42" s="6">
        <v>0.16404946725860156</v>
      </c>
    </row>
    <row r="43" spans="1:15" x14ac:dyDescent="0.35">
      <c r="A43">
        <v>5</v>
      </c>
      <c r="C43" t="s">
        <v>179</v>
      </c>
      <c r="D43" t="str">
        <f>+'Target Streams'!D319</f>
        <v>4ATKR010.54</v>
      </c>
      <c r="E43" s="2">
        <f>+'Target Streams'!E319</f>
        <v>39562.479861111111</v>
      </c>
      <c r="F43">
        <f>+'Target Streams'!R320</f>
        <v>0.1310834237340302</v>
      </c>
      <c r="G43">
        <f>+'Target Streams'!S320</f>
        <v>0.47593328353111924</v>
      </c>
      <c r="I43">
        <v>20</v>
      </c>
      <c r="K43" t="s">
        <v>176</v>
      </c>
      <c r="L43" t="s">
        <v>131</v>
      </c>
      <c r="M43" s="2">
        <v>39191.354166666664</v>
      </c>
      <c r="N43" s="6">
        <v>0.17639693147310845</v>
      </c>
      <c r="O43" s="6">
        <v>0.46311592899023529</v>
      </c>
    </row>
    <row r="44" spans="1:15" x14ac:dyDescent="0.35">
      <c r="A44">
        <v>6</v>
      </c>
      <c r="C44" t="s">
        <v>179</v>
      </c>
      <c r="D44" t="str">
        <f>+'Target Streams'!D335</f>
        <v>4ATKR015.40</v>
      </c>
      <c r="E44" s="2">
        <f>+'Target Streams'!E335</f>
        <v>39191.541666666664</v>
      </c>
      <c r="F44">
        <f>+'Target Streams'!R336</f>
        <v>0.13481309339076955</v>
      </c>
      <c r="G44">
        <f>+'Target Streams'!S336</f>
        <v>0.47076379419692405</v>
      </c>
      <c r="I44">
        <v>21</v>
      </c>
      <c r="K44" t="s">
        <v>216</v>
      </c>
      <c r="L44" t="s">
        <v>128</v>
      </c>
      <c r="M44" s="2">
        <v>38811.40625</v>
      </c>
      <c r="N44" s="6">
        <v>0.56665768026427177</v>
      </c>
      <c r="O44" s="6">
        <v>0.47643886422493525</v>
      </c>
    </row>
    <row r="45" spans="1:15" x14ac:dyDescent="0.35">
      <c r="A45">
        <v>21</v>
      </c>
      <c r="C45" t="s">
        <v>216</v>
      </c>
      <c r="D45" t="str">
        <f>+'Target Streams'!D351</f>
        <v>4AXNB000.60</v>
      </c>
      <c r="E45" s="2">
        <f>+'Target Streams'!E351</f>
        <v>38811.40625</v>
      </c>
      <c r="F45">
        <f>+'Target Streams'!R352</f>
        <v>0.56665768026427177</v>
      </c>
      <c r="G45">
        <f>+'Target Streams'!S352</f>
        <v>0.47643886422493525</v>
      </c>
      <c r="I45">
        <v>22</v>
      </c>
      <c r="K45" t="s">
        <v>177</v>
      </c>
      <c r="L45" t="s">
        <v>144</v>
      </c>
      <c r="M45" s="2">
        <v>40689.430555555555</v>
      </c>
      <c r="N45" s="6">
        <v>0.25838546253474404</v>
      </c>
      <c r="O45" s="6">
        <v>9.8482421647904439E-2</v>
      </c>
    </row>
  </sheetData>
  <sortState ref="I24:O45">
    <sortCondition ref="I24:I45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Metals Data</vt:lpstr>
      <vt:lpstr>Target Streams</vt:lpstr>
      <vt:lpstr>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Brent, Robert - brentrn</dc:creator>
  <cp:lastModifiedBy>R.Brent</cp:lastModifiedBy>
  <dcterms:created xsi:type="dcterms:W3CDTF">2023-04-24T19:57:49Z</dcterms:created>
  <dcterms:modified xsi:type="dcterms:W3CDTF">2024-07-18T19:22:20Z</dcterms:modified>
</cp:coreProperties>
</file>