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workbookProtection workbookAlgorithmName="SHA-512" workbookHashValue="lB8xc58s5S1Zlwoluw2gW96SCja0VkGOkKOLNF7YyWkcj1RdT/KlMbqucjiynNpm2WxWDz5cO2HtrF0zxObXJw==" workbookSaltValue="8Qzeq3SHDiRjTA6uv6wggw==" workbookSpinCount="100000" lockStructure="1"/>
  <bookViews>
    <workbookView xWindow="0" yWindow="0" windowWidth="28800" windowHeight="13800" firstSheet="1" activeTab="1"/>
  </bookViews>
  <sheets>
    <sheet name="Reporting Tool" sheetId="1" state="hidden" r:id="rId1"/>
    <sheet name="ReadMe" sheetId="22" r:id="rId2"/>
    <sheet name="Activity_ReportingTool" sheetId="9" r:id="rId3"/>
    <sheet name="Milestone_Summary" sheetId="20" r:id="rId4"/>
    <sheet name="ProgramProgress" sheetId="21" r:id="rId5"/>
    <sheet name="Milestone_ReportingTool" sheetId="2" r:id="rId6"/>
    <sheet name="Sheet2" sheetId="3" state="hidden" r:id="rId7"/>
    <sheet name="Sheet1" sheetId="4" state="hidden" r:id="rId8"/>
    <sheet name="coding-keep" sheetId="5" state="hidden" r:id="rId9"/>
    <sheet name="Activity_Summary" sheetId="6" state="hidden" r:id="rId10"/>
    <sheet name="Milestone-summary" sheetId="7" state="hidden" r:id="rId11"/>
    <sheet name="LU_NPSGoals" sheetId="8" state="hidden" r:id="rId12"/>
    <sheet name="Master" sheetId="10" state="hidden" r:id="rId13"/>
    <sheet name="LU_other" sheetId="11" state="hidden" r:id="rId14"/>
    <sheet name="All" sheetId="12" state="hidden" r:id="rId15"/>
    <sheet name="LU_All" sheetId="13" state="hidden" r:id="rId16"/>
    <sheet name="LU_PlanComp" sheetId="14" state="hidden" r:id="rId17"/>
    <sheet name="Sheet8" sheetId="15" state="hidden" r:id="rId18"/>
    <sheet name="LU_Milestones" sheetId="16" state="hidden" r:id="rId19"/>
    <sheet name="Milestone Goals" sheetId="17" state="hidden" r:id="rId20"/>
    <sheet name="timing" sheetId="18" state="hidden" r:id="rId21"/>
  </sheets>
  <definedNames>
    <definedName name="_xlnm._FilterDatabase" localSheetId="2" hidden="1">Activity_ReportingTool!$A$6:$Q$142</definedName>
    <definedName name="_xlnm._FilterDatabase" localSheetId="18" hidden="1">LU_Milestones!$A$4:$AF$4</definedName>
    <definedName name="_xlnm._FilterDatabase" localSheetId="12" hidden="1">Master!$A$3:$DT$73</definedName>
    <definedName name="_xlnm._FilterDatabase" localSheetId="5" hidden="1">Milestone_ReportingTool!$A$8:$BE$158</definedName>
    <definedName name="_xlnm._FilterDatabase" localSheetId="3" hidden="1">Milestone_Summary!$A$4:$H$93</definedName>
    <definedName name="LU_PlanComponents">LU_PlanComp!$B$3:$I$3</definedName>
    <definedName name="_xlnm.Print_Area" localSheetId="2">Activity_ReportingTool!$A$1:$Q$142</definedName>
    <definedName name="_xlnm.Print_Area" localSheetId="15">LU_All!$O$3:$V$17</definedName>
    <definedName name="_xlnm.Print_Area" localSheetId="18">LU_Milestones!$D$4:$R$72</definedName>
    <definedName name="_xlnm.Print_Area" localSheetId="16">LU_PlanComp!$B$3:$I$17</definedName>
    <definedName name="_xlnm.Print_Area" localSheetId="12">Master!$A$3:$CF$72</definedName>
    <definedName name="_xlnm.Print_Area" localSheetId="19">'Milestone Goals'!$A$2:$O$78</definedName>
    <definedName name="_xlnm.Print_Area" localSheetId="5">Milestone_ReportingTool!$A$1:$BB$159</definedName>
    <definedName name="_xlnm.Print_Area" localSheetId="3">Milestone_Summary!$A$2:$H$93</definedName>
    <definedName name="_xlnm.Print_Area" localSheetId="4">ProgramProgress!$C$2:$H$39</definedName>
    <definedName name="_xlnm.Print_Titles" localSheetId="18">LU_Milestones!$3:$4</definedName>
    <definedName name="_xlnm.Print_Titles" localSheetId="19">'Milestone Goals'!$4:$5</definedName>
    <definedName name="_xlnm.Print_Titles" localSheetId="5">Milestone_ReportingTool!$7:$7</definedName>
    <definedName name="_xlnm.Print_Titles" localSheetId="3">Milestone_Summary!$4:$4</definedName>
    <definedName name="Z_04AB7A58_4366_4A28_AC89_CED3F78B7D40_.wvu.Cols" localSheetId="2" hidden="1">Activity_ReportingTool!$K:$L,Activity_ReportingTool!$R:$AQ</definedName>
    <definedName name="Z_04AB7A58_4366_4A28_AC89_CED3F78B7D40_.wvu.Cols" localSheetId="15" hidden="1">LU_All!$H:$N</definedName>
    <definedName name="Z_04AB7A58_4366_4A28_AC89_CED3F78B7D40_.wvu.Cols" localSheetId="18" hidden="1">LU_Milestones!$X:$AD</definedName>
    <definedName name="Z_04AB7A58_4366_4A28_AC89_CED3F78B7D40_.wvu.Cols" localSheetId="12" hidden="1">Master!$H:$L</definedName>
    <definedName name="Z_04AB7A58_4366_4A28_AC89_CED3F78B7D40_.wvu.Cols" localSheetId="5" hidden="1">Milestone_ReportingTool!$L:$M,Milestone_ReportingTool!$P:$Q,Milestone_ReportingTool!$T:$T,Milestone_ReportingTool!$W:$Z,Milestone_ReportingTool!$AB:$AZ</definedName>
    <definedName name="Z_04AB7A58_4366_4A28_AC89_CED3F78B7D40_.wvu.FilterData" localSheetId="2" hidden="1">Activity_ReportingTool!$A$6:$Q$74</definedName>
    <definedName name="Z_04AB7A58_4366_4A28_AC89_CED3F78B7D40_.wvu.FilterData" localSheetId="18" hidden="1">LU_Milestones!$A$4:$AF$4</definedName>
    <definedName name="Z_04AB7A58_4366_4A28_AC89_CED3F78B7D40_.wvu.FilterData" localSheetId="12" hidden="1">Master!$A$3:$DT$73</definedName>
    <definedName name="Z_04AB7A58_4366_4A28_AC89_CED3F78B7D40_.wvu.FilterData" localSheetId="5" hidden="1">Milestone_ReportingTool!$A$8:$BE$158</definedName>
    <definedName name="Z_04AB7A58_4366_4A28_AC89_CED3F78B7D40_.wvu.PrintArea" localSheetId="15" hidden="1">LU_All!$O$3:$V$17</definedName>
    <definedName name="Z_04AB7A58_4366_4A28_AC89_CED3F78B7D40_.wvu.PrintArea" localSheetId="18" hidden="1">LU_Milestones!$D$4:$R$72</definedName>
    <definedName name="Z_04AB7A58_4366_4A28_AC89_CED3F78B7D40_.wvu.PrintArea" localSheetId="16" hidden="1">LU_PlanComp!$B$3:$I$17</definedName>
    <definedName name="Z_04AB7A58_4366_4A28_AC89_CED3F78B7D40_.wvu.PrintArea" localSheetId="12" hidden="1">Master!$A$3:$CF$72</definedName>
    <definedName name="Z_04AB7A58_4366_4A28_AC89_CED3F78B7D40_.wvu.PrintArea" localSheetId="19" hidden="1">'Milestone Goals'!$A$2:$O$78</definedName>
    <definedName name="Z_04AB7A58_4366_4A28_AC89_CED3F78B7D40_.wvu.PrintArea" localSheetId="5" hidden="1">Milestone_ReportingTool!$A$1:$K$157</definedName>
    <definedName name="Z_04AB7A58_4366_4A28_AC89_CED3F78B7D40_.wvu.PrintTitles" localSheetId="18" hidden="1">LU_Milestones!$3:$4</definedName>
    <definedName name="Z_04AB7A58_4366_4A28_AC89_CED3F78B7D40_.wvu.PrintTitles" localSheetId="19" hidden="1">'Milestone Goals'!$4:$5</definedName>
    <definedName name="Z_04AB7A58_4366_4A28_AC89_CED3F78B7D40_.wvu.PrintTitles" localSheetId="5" hidden="1">Milestone_ReportingTool!$7:$7</definedName>
    <definedName name="Z_04AB7A58_4366_4A28_AC89_CED3F78B7D40_.wvu.Rows" localSheetId="2" hidden="1">Activity_ReportingTool!$2:$4,Activity_ReportingTool!$6:$6</definedName>
    <definedName name="Z_04AB7A58_4366_4A28_AC89_CED3F78B7D40_.wvu.Rows" localSheetId="11" hidden="1">LU_NPSGoals!$13:$20</definedName>
    <definedName name="Z_04AB7A58_4366_4A28_AC89_CED3F78B7D40_.wvu.Rows" localSheetId="5" hidden="1">Milestone_ReportingTool!$2:$6</definedName>
    <definedName name="Z_04AB7A58_4366_4A28_AC89_CED3F78B7D40_.wvu.Rows" localSheetId="17" hidden="1">Sheet8!$61:$86</definedName>
    <definedName name="Z_12AE7722_B0A3_4C2A_98B5_2DE188FD685E_.wvu.Cols" localSheetId="2" hidden="1">Activity_ReportingTool!$R:$AQ</definedName>
    <definedName name="Z_12AE7722_B0A3_4C2A_98B5_2DE188FD685E_.wvu.Cols" localSheetId="15" hidden="1">LU_All!$H:$N</definedName>
    <definedName name="Z_12AE7722_B0A3_4C2A_98B5_2DE188FD685E_.wvu.Cols" localSheetId="18" hidden="1">LU_Milestones!$X:$AD</definedName>
    <definedName name="Z_12AE7722_B0A3_4C2A_98B5_2DE188FD685E_.wvu.Cols" localSheetId="12" hidden="1">Master!$H:$L</definedName>
    <definedName name="Z_12AE7722_B0A3_4C2A_98B5_2DE188FD685E_.wvu.Cols" localSheetId="5" hidden="1">Milestone_ReportingTool!$Q:$Q</definedName>
    <definedName name="Z_12AE7722_B0A3_4C2A_98B5_2DE188FD685E_.wvu.FilterData" localSheetId="2" hidden="1">Activity_ReportingTool!$A$6:$Q$74</definedName>
    <definedName name="Z_12AE7722_B0A3_4C2A_98B5_2DE188FD685E_.wvu.FilterData" localSheetId="18" hidden="1">LU_Milestones!$A$4:$AF$4</definedName>
    <definedName name="Z_12AE7722_B0A3_4C2A_98B5_2DE188FD685E_.wvu.FilterData" localSheetId="12" hidden="1">Master!$A$3:$DT$73</definedName>
    <definedName name="Z_12AE7722_B0A3_4C2A_98B5_2DE188FD685E_.wvu.FilterData" localSheetId="5" hidden="1">Milestone_ReportingTool!$A$8:$BE$158</definedName>
    <definedName name="Z_12AE7722_B0A3_4C2A_98B5_2DE188FD685E_.wvu.PrintArea" localSheetId="15" hidden="1">LU_All!$O$3:$V$17</definedName>
    <definedName name="Z_12AE7722_B0A3_4C2A_98B5_2DE188FD685E_.wvu.PrintArea" localSheetId="18" hidden="1">LU_Milestones!$D$4:$R$72</definedName>
    <definedName name="Z_12AE7722_B0A3_4C2A_98B5_2DE188FD685E_.wvu.PrintArea" localSheetId="16" hidden="1">LU_PlanComp!$B$3:$I$17</definedName>
    <definedName name="Z_12AE7722_B0A3_4C2A_98B5_2DE188FD685E_.wvu.PrintArea" localSheetId="12" hidden="1">Master!$A$3:$CF$72</definedName>
    <definedName name="Z_12AE7722_B0A3_4C2A_98B5_2DE188FD685E_.wvu.PrintArea" localSheetId="19" hidden="1">'Milestone Goals'!$A$2:$O$78</definedName>
    <definedName name="Z_12AE7722_B0A3_4C2A_98B5_2DE188FD685E_.wvu.PrintTitles" localSheetId="18" hidden="1">LU_Milestones!$3:$4</definedName>
    <definedName name="Z_12AE7722_B0A3_4C2A_98B5_2DE188FD685E_.wvu.PrintTitles" localSheetId="19" hidden="1">'Milestone Goals'!$4:$5</definedName>
    <definedName name="Z_12AE7722_B0A3_4C2A_98B5_2DE188FD685E_.wvu.Rows" localSheetId="11" hidden="1">LU_NPSGoals!$13:$20</definedName>
    <definedName name="Z_12AE7722_B0A3_4C2A_98B5_2DE188FD685E_.wvu.Rows" localSheetId="5" hidden="1">Milestone_ReportingTool!$2:$2</definedName>
    <definedName name="Z_12AE7722_B0A3_4C2A_98B5_2DE188FD685E_.wvu.Rows" localSheetId="17" hidden="1">Sheet8!$61:$86</definedName>
    <definedName name="Z_8E7A659F_1F78_41E1_A901_E72DF8119CBB_.wvu.Cols" localSheetId="2" hidden="1">Activity_ReportingTool!$R:$AQ</definedName>
    <definedName name="Z_8E7A659F_1F78_41E1_A901_E72DF8119CBB_.wvu.Cols" localSheetId="15" hidden="1">LU_All!$H:$N</definedName>
    <definedName name="Z_8E7A659F_1F78_41E1_A901_E72DF8119CBB_.wvu.Cols" localSheetId="18" hidden="1">LU_Milestones!$X:$AD</definedName>
    <definedName name="Z_8E7A659F_1F78_41E1_A901_E72DF8119CBB_.wvu.Cols" localSheetId="12" hidden="1">Master!$H:$L</definedName>
    <definedName name="Z_8E7A659F_1F78_41E1_A901_E72DF8119CBB_.wvu.Cols" localSheetId="5" hidden="1">Milestone_ReportingTool!$Q:$Q</definedName>
    <definedName name="Z_8E7A659F_1F78_41E1_A901_E72DF8119CBB_.wvu.FilterData" localSheetId="2" hidden="1">Activity_ReportingTool!$A$6:$Q$74</definedName>
    <definedName name="Z_8E7A659F_1F78_41E1_A901_E72DF8119CBB_.wvu.FilterData" localSheetId="18" hidden="1">LU_Milestones!$A$4:$AF$4</definedName>
    <definedName name="Z_8E7A659F_1F78_41E1_A901_E72DF8119CBB_.wvu.FilterData" localSheetId="12" hidden="1">Master!$A$3:$DT$73</definedName>
    <definedName name="Z_8E7A659F_1F78_41E1_A901_E72DF8119CBB_.wvu.FilterData" localSheetId="5" hidden="1">Milestone_ReportingTool!$A$8:$BE$158</definedName>
    <definedName name="Z_8E7A659F_1F78_41E1_A901_E72DF8119CBB_.wvu.PrintArea" localSheetId="15" hidden="1">LU_All!$O$3:$V$17</definedName>
    <definedName name="Z_8E7A659F_1F78_41E1_A901_E72DF8119CBB_.wvu.PrintArea" localSheetId="18" hidden="1">LU_Milestones!$D$4:$R$72</definedName>
    <definedName name="Z_8E7A659F_1F78_41E1_A901_E72DF8119CBB_.wvu.PrintArea" localSheetId="16" hidden="1">LU_PlanComp!$B$3:$I$17</definedName>
    <definedName name="Z_8E7A659F_1F78_41E1_A901_E72DF8119CBB_.wvu.PrintArea" localSheetId="12" hidden="1">Master!$A$3:$CF$72</definedName>
    <definedName name="Z_8E7A659F_1F78_41E1_A901_E72DF8119CBB_.wvu.PrintArea" localSheetId="19" hidden="1">'Milestone Goals'!$A$2:$O$78</definedName>
    <definedName name="Z_8E7A659F_1F78_41E1_A901_E72DF8119CBB_.wvu.PrintTitles" localSheetId="18" hidden="1">LU_Milestones!$3:$4</definedName>
    <definedName name="Z_8E7A659F_1F78_41E1_A901_E72DF8119CBB_.wvu.PrintTitles" localSheetId="19" hidden="1">'Milestone Goals'!$4:$5</definedName>
    <definedName name="Z_8E7A659F_1F78_41E1_A901_E72DF8119CBB_.wvu.Rows" localSheetId="11" hidden="1">LU_NPSGoals!$13:$20</definedName>
    <definedName name="Z_8E7A659F_1F78_41E1_A901_E72DF8119CBB_.wvu.Rows" localSheetId="5" hidden="1">Milestone_ReportingTool!$2:$2</definedName>
    <definedName name="Z_8E7A659F_1F78_41E1_A901_E72DF8119CBB_.wvu.Rows" localSheetId="17" hidden="1">Sheet8!$61:$86</definedName>
    <definedName name="Z_AB214699_9288_48CA_B9CD_AE760B496BE6_.wvu.FilterData" localSheetId="5" hidden="1">Milestone_ReportingTool!$A$8:$BE$158</definedName>
  </definedNames>
  <calcPr calcId="162913"/>
  <customWorkbookViews>
    <customWorkbookView name="Kelly Meadows - Personal View" guid="{8E7A659F-1F78-41E1-A901-E72DF8119CBB}" mergeInterval="0" personalView="1" maximized="1" xWindow="-8" yWindow="-8" windowWidth="1382" windowHeight="744" tabRatio="753" activeSheetId="2"/>
    <customWorkbookView name="VITA Program - Personal View" guid="{12AE7722-B0A3-4C2A-98B5-2DE188FD685E}" mergeInterval="0" personalView="1" xWindow="313" yWindow="6" windowWidth="1001" windowHeight="728" tabRatio="753" activeSheetId="9"/>
    <customWorkbookView name="Nicole Sandberg - Personal View" guid="{04AB7A58-4366-4A28-AC89-CED3F78B7D40}" mergeInterval="0" personalView="1" maximized="1" xWindow="1358" yWindow="-208" windowWidth="1936" windowHeight="1176" tabRatio="753" activeSheetId="9"/>
  </customWorkbookViews>
  <pivotCaches>
    <pivotCache cacheId="2" r:id="rId22"/>
    <pivotCache cacheId="3" r:id="rId2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8" i="17" l="1"/>
  <c r="O76" i="17"/>
  <c r="O75" i="17"/>
  <c r="O74" i="17"/>
  <c r="O73" i="17"/>
  <c r="O72" i="17"/>
  <c r="O70" i="17"/>
  <c r="O68" i="17"/>
  <c r="O67" i="17"/>
  <c r="O66" i="17"/>
  <c r="O65" i="17"/>
  <c r="O64" i="17"/>
  <c r="O62" i="17"/>
  <c r="O61" i="17"/>
  <c r="O60" i="17"/>
  <c r="O59" i="17"/>
  <c r="O58" i="17"/>
  <c r="O56" i="17"/>
  <c r="O55" i="17"/>
  <c r="O54" i="17"/>
  <c r="O53" i="17"/>
  <c r="O51" i="17"/>
  <c r="O50" i="17"/>
  <c r="O49" i="17"/>
  <c r="O47" i="17"/>
  <c r="O46" i="17"/>
  <c r="O44" i="17"/>
  <c r="O43" i="17"/>
  <c r="O41" i="17"/>
  <c r="O40" i="17"/>
  <c r="O39" i="17"/>
  <c r="O38" i="17"/>
  <c r="O37" i="17"/>
  <c r="O36" i="17"/>
  <c r="O35" i="17"/>
  <c r="O34" i="17"/>
  <c r="O32" i="17"/>
  <c r="O31" i="17"/>
  <c r="O30" i="17"/>
  <c r="O29" i="17"/>
  <c r="O28" i="17"/>
  <c r="O27" i="17"/>
  <c r="O26" i="17"/>
  <c r="O25" i="17"/>
  <c r="O24" i="17"/>
  <c r="O23" i="17"/>
  <c r="O22" i="17"/>
  <c r="O21" i="17"/>
  <c r="O20" i="17"/>
  <c r="O19" i="17"/>
  <c r="O18" i="17"/>
  <c r="I18" i="17"/>
  <c r="O17" i="17"/>
  <c r="I17" i="17"/>
  <c r="O16" i="17"/>
  <c r="I16" i="17"/>
  <c r="O15" i="17"/>
  <c r="I15" i="17"/>
  <c r="O13" i="17"/>
  <c r="O12" i="17"/>
  <c r="O11" i="17"/>
  <c r="O10" i="17"/>
  <c r="O9" i="17"/>
  <c r="O8" i="17"/>
  <c r="I8" i="17"/>
  <c r="O7" i="17"/>
  <c r="I7" i="17"/>
  <c r="R72" i="16"/>
  <c r="R71" i="16"/>
  <c r="R70" i="16"/>
  <c r="R69" i="16"/>
  <c r="R68" i="16"/>
  <c r="R67" i="16"/>
  <c r="R66" i="16"/>
  <c r="R65" i="16"/>
  <c r="R64" i="16"/>
  <c r="R63" i="16"/>
  <c r="R62" i="16"/>
  <c r="R61" i="16"/>
  <c r="R60" i="16"/>
  <c r="R59" i="16"/>
  <c r="R58" i="16"/>
  <c r="R57" i="16"/>
  <c r="E57" i="16"/>
  <c r="R56" i="16"/>
  <c r="E56" i="16"/>
  <c r="R55" i="16"/>
  <c r="E55" i="16"/>
  <c r="R54" i="16"/>
  <c r="E54" i="16"/>
  <c r="R53" i="16"/>
  <c r="R52" i="16"/>
  <c r="R51" i="16"/>
  <c r="R50" i="16"/>
  <c r="R49" i="16"/>
  <c r="R48" i="16"/>
  <c r="R47" i="16"/>
  <c r="E47" i="16"/>
  <c r="R46" i="16"/>
  <c r="E46" i="16"/>
  <c r="R45" i="16"/>
  <c r="R44" i="16"/>
  <c r="R43" i="16"/>
  <c r="R42" i="16"/>
  <c r="R41" i="16"/>
  <c r="R40" i="16"/>
  <c r="R39" i="16"/>
  <c r="R38" i="16"/>
  <c r="R37" i="16"/>
  <c r="R36" i="16"/>
  <c r="R35" i="16"/>
  <c r="R34" i="16"/>
  <c r="R33" i="16"/>
  <c r="R32" i="16"/>
  <c r="R31" i="16"/>
  <c r="R30" i="16"/>
  <c r="R29" i="16"/>
  <c r="R28" i="16"/>
  <c r="R27" i="16"/>
  <c r="R26" i="16"/>
  <c r="R25" i="16"/>
  <c r="R24" i="16"/>
  <c r="R23" i="16"/>
  <c r="R22" i="16"/>
  <c r="R21" i="16"/>
  <c r="R20" i="16"/>
  <c r="R19" i="16"/>
  <c r="R18" i="16"/>
  <c r="R17" i="16"/>
  <c r="R16" i="16"/>
  <c r="R15" i="16"/>
  <c r="R14" i="16"/>
  <c r="R13" i="16"/>
  <c r="R12" i="16"/>
  <c r="R11" i="16"/>
  <c r="R10" i="16"/>
  <c r="R9" i="16"/>
  <c r="R8" i="16"/>
  <c r="R7" i="16"/>
  <c r="R6" i="16"/>
  <c r="R5" i="16"/>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L6" i="15"/>
  <c r="L5" i="15"/>
  <c r="L4" i="15"/>
  <c r="O2" i="13"/>
  <c r="CF73" i="10"/>
  <c r="CE73" i="10"/>
  <c r="CD73" i="10"/>
  <c r="BZ73" i="10"/>
  <c r="BX73" i="10"/>
  <c r="BS73" i="10"/>
  <c r="BR73" i="10"/>
  <c r="BQ73" i="10"/>
  <c r="BO73" i="10"/>
  <c r="BL73" i="10"/>
  <c r="BI73" i="10"/>
  <c r="BH73" i="10"/>
  <c r="BG73" i="10"/>
  <c r="BF73" i="10"/>
  <c r="BC73" i="10"/>
  <c r="BB73" i="10"/>
  <c r="BA73" i="10"/>
  <c r="AZ73" i="10"/>
  <c r="AP73" i="10"/>
  <c r="AO73" i="10"/>
  <c r="AN73" i="10"/>
  <c r="AL73" i="10"/>
  <c r="AK73" i="10"/>
  <c r="AJ73" i="10"/>
  <c r="AI73" i="10"/>
  <c r="AG73" i="10"/>
  <c r="AF73" i="10"/>
  <c r="AD73" i="10"/>
  <c r="AC73" i="10"/>
  <c r="T73" i="10"/>
  <c r="S73" i="10"/>
  <c r="R73" i="10"/>
  <c r="Q73" i="10"/>
  <c r="P73" i="10"/>
  <c r="O73" i="10"/>
  <c r="E72" i="10"/>
  <c r="N57" i="10"/>
  <c r="N58" i="10" s="1"/>
  <c r="N59" i="10" s="1"/>
  <c r="N60" i="10" s="1"/>
  <c r="N61" i="10" s="1"/>
  <c r="N62" i="10" s="1"/>
  <c r="N63" i="10" s="1"/>
  <c r="N64" i="10" s="1"/>
  <c r="N65" i="10" s="1"/>
  <c r="N66" i="10" s="1"/>
  <c r="N67" i="10" s="1"/>
  <c r="N68" i="10" s="1"/>
  <c r="N69" i="10" s="1"/>
  <c r="N70" i="10" s="1"/>
  <c r="E57" i="10"/>
  <c r="E58" i="10" s="1"/>
  <c r="E59" i="10" s="1"/>
  <c r="E60" i="10" s="1"/>
  <c r="E61" i="10" s="1"/>
  <c r="E62" i="10" s="1"/>
  <c r="E63" i="10" s="1"/>
  <c r="E64" i="10" s="1"/>
  <c r="E65" i="10" s="1"/>
  <c r="E66" i="10" s="1"/>
  <c r="E67" i="10" s="1"/>
  <c r="E68" i="10" s="1"/>
  <c r="E69" i="10" s="1"/>
  <c r="E70" i="10" s="1"/>
  <c r="E53" i="10"/>
  <c r="E54" i="10" s="1"/>
  <c r="E55" i="10" s="1"/>
  <c r="N52" i="10"/>
  <c r="N53" i="10" s="1"/>
  <c r="N54" i="10" s="1"/>
  <c r="N55" i="10" s="1"/>
  <c r="E43" i="10"/>
  <c r="E44" i="10" s="1"/>
  <c r="E45" i="10" s="1"/>
  <c r="E46" i="10" s="1"/>
  <c r="E47" i="10" s="1"/>
  <c r="E48" i="10" s="1"/>
  <c r="E49" i="10" s="1"/>
  <c r="E50" i="10" s="1"/>
  <c r="E51" i="10" s="1"/>
  <c r="E37" i="10"/>
  <c r="E38" i="10" s="1"/>
  <c r="E39" i="10" s="1"/>
  <c r="E40" i="10" s="1"/>
  <c r="E41" i="10" s="1"/>
  <c r="E24" i="10"/>
  <c r="E25" i="10" s="1"/>
  <c r="E26" i="10" s="1"/>
  <c r="E27" i="10" s="1"/>
  <c r="E28" i="10" s="1"/>
  <c r="E29" i="10" s="1"/>
  <c r="E30" i="10" s="1"/>
  <c r="E31" i="10" s="1"/>
  <c r="E32" i="10" s="1"/>
  <c r="E33" i="10" s="1"/>
  <c r="E34" i="10" s="1"/>
  <c r="E35" i="10" s="1"/>
  <c r="E21" i="10"/>
  <c r="E22" i="10" s="1"/>
  <c r="E20" i="10"/>
  <c r="N8" i="10"/>
  <c r="N9" i="10" s="1"/>
  <c r="N10" i="10" s="1"/>
  <c r="N11" i="10" s="1"/>
  <c r="N12" i="10" s="1"/>
  <c r="N13" i="10" s="1"/>
  <c r="N14" i="10" s="1"/>
  <c r="N15" i="10" s="1"/>
  <c r="N16" i="10" s="1"/>
  <c r="N17" i="10" s="1"/>
  <c r="N18" i="10" s="1"/>
  <c r="N7" i="10"/>
  <c r="N6" i="10"/>
  <c r="E6" i="10"/>
  <c r="E7" i="10" s="1"/>
  <c r="E8" i="10" s="1"/>
  <c r="E9" i="10" s="1"/>
  <c r="E10" i="10" s="1"/>
  <c r="E11" i="10" s="1"/>
  <c r="E12" i="10" s="1"/>
  <c r="E13" i="10" s="1"/>
  <c r="E14" i="10" s="1"/>
  <c r="E15" i="10" s="1"/>
  <c r="E16" i="10" s="1"/>
  <c r="E17" i="10" s="1"/>
  <c r="E18" i="10" s="1"/>
  <c r="N5" i="10"/>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M4" i="7"/>
  <c r="AZ158" i="2"/>
  <c r="BA158" i="2" s="1"/>
  <c r="BB158" i="2" s="1"/>
  <c r="AY158" i="2"/>
  <c r="AX158" i="2"/>
  <c r="AW158" i="2"/>
  <c r="AU158" i="2"/>
  <c r="AT158" i="2"/>
  <c r="AS158" i="2"/>
  <c r="AR158" i="2"/>
  <c r="AP158" i="2"/>
  <c r="AO158" i="2"/>
  <c r="AN158" i="2"/>
  <c r="AM158" i="2"/>
  <c r="AK158" i="2"/>
  <c r="AJ158" i="2"/>
  <c r="AI158" i="2"/>
  <c r="AH158" i="2"/>
  <c r="AF158" i="2"/>
  <c r="AE158" i="2"/>
  <c r="AD158" i="2"/>
  <c r="AC158" i="2"/>
  <c r="AA158" i="2"/>
  <c r="BA157" i="2"/>
  <c r="BB157" i="2" s="1"/>
  <c r="AZ157" i="2"/>
  <c r="AY157" i="2"/>
  <c r="AX157" i="2"/>
  <c r="AW157" i="2"/>
  <c r="AV157" i="2"/>
  <c r="AU157" i="2"/>
  <c r="AT157" i="2"/>
  <c r="AS157" i="2"/>
  <c r="AR157" i="2"/>
  <c r="AQ157" i="2"/>
  <c r="AP157" i="2"/>
  <c r="AO157" i="2"/>
  <c r="AN157" i="2"/>
  <c r="AM157" i="2"/>
  <c r="AL157" i="2"/>
  <c r="AK157" i="2"/>
  <c r="AJ157" i="2"/>
  <c r="AI157" i="2"/>
  <c r="AH157" i="2"/>
  <c r="AG157" i="2"/>
  <c r="AF157" i="2"/>
  <c r="AE157" i="2"/>
  <c r="AD157" i="2"/>
  <c r="AC157" i="2"/>
  <c r="AA157" i="2"/>
  <c r="AZ156" i="2"/>
  <c r="AY156" i="2"/>
  <c r="AX156" i="2"/>
  <c r="AW156" i="2"/>
  <c r="BA156" i="2" s="1"/>
  <c r="BB156" i="2" s="1"/>
  <c r="AU156" i="2"/>
  <c r="AT156" i="2"/>
  <c r="AS156" i="2"/>
  <c r="AR156" i="2"/>
  <c r="AP156" i="2"/>
  <c r="AO156" i="2"/>
  <c r="AN156" i="2"/>
  <c r="AM156" i="2"/>
  <c r="AK156" i="2"/>
  <c r="AJ156" i="2"/>
  <c r="AI156" i="2"/>
  <c r="AH156" i="2"/>
  <c r="AF156" i="2"/>
  <c r="AE156" i="2"/>
  <c r="AD156" i="2"/>
  <c r="AC156" i="2"/>
  <c r="AA156" i="2"/>
  <c r="BB155" i="2"/>
  <c r="BA155" i="2"/>
  <c r="AZ155" i="2"/>
  <c r="AY155" i="2"/>
  <c r="AX155" i="2"/>
  <c r="AW155" i="2"/>
  <c r="AV155" i="2"/>
  <c r="AU155" i="2"/>
  <c r="AT155" i="2"/>
  <c r="AS155" i="2"/>
  <c r="AR155" i="2"/>
  <c r="AQ155" i="2"/>
  <c r="AP155" i="2"/>
  <c r="AO155" i="2"/>
  <c r="AN155" i="2"/>
  <c r="AM155" i="2"/>
  <c r="AL155" i="2"/>
  <c r="AK155" i="2"/>
  <c r="AJ155" i="2"/>
  <c r="AI155" i="2"/>
  <c r="AH155" i="2"/>
  <c r="AG155" i="2"/>
  <c r="AF155" i="2"/>
  <c r="AE155" i="2"/>
  <c r="AD155" i="2"/>
  <c r="AC155" i="2"/>
  <c r="AA155" i="2"/>
  <c r="AZ154" i="2"/>
  <c r="AY154" i="2"/>
  <c r="AX154" i="2"/>
  <c r="AW154" i="2"/>
  <c r="BA154" i="2" s="1"/>
  <c r="BB154" i="2" s="1"/>
  <c r="AU154" i="2"/>
  <c r="AT154" i="2"/>
  <c r="AS154" i="2"/>
  <c r="AR154" i="2"/>
  <c r="AP154" i="2"/>
  <c r="AO154" i="2"/>
  <c r="AN154" i="2"/>
  <c r="AM154" i="2"/>
  <c r="AK154" i="2"/>
  <c r="AJ154" i="2"/>
  <c r="AI154" i="2"/>
  <c r="AH154" i="2"/>
  <c r="AF154" i="2"/>
  <c r="AE154" i="2"/>
  <c r="AD154" i="2"/>
  <c r="AC154" i="2"/>
  <c r="AA154" i="2"/>
  <c r="AZ153" i="2"/>
  <c r="AY153" i="2"/>
  <c r="AX153" i="2"/>
  <c r="AW153" i="2"/>
  <c r="AV153" i="2"/>
  <c r="BA153" i="2" s="1"/>
  <c r="BB153" i="2" s="1"/>
  <c r="AU153" i="2"/>
  <c r="AT153" i="2"/>
  <c r="AS153" i="2"/>
  <c r="AR153" i="2"/>
  <c r="AQ153" i="2"/>
  <c r="AP153" i="2"/>
  <c r="AO153" i="2"/>
  <c r="AN153" i="2"/>
  <c r="AM153" i="2"/>
  <c r="AL153" i="2"/>
  <c r="AK153" i="2"/>
  <c r="AJ153" i="2"/>
  <c r="AI153" i="2"/>
  <c r="AH153" i="2"/>
  <c r="AG153" i="2"/>
  <c r="AF153" i="2"/>
  <c r="AE153" i="2"/>
  <c r="AD153" i="2"/>
  <c r="AC153" i="2"/>
  <c r="AA153" i="2"/>
  <c r="AZ152" i="2"/>
  <c r="AY152" i="2"/>
  <c r="AX152" i="2"/>
  <c r="BA152" i="2" s="1"/>
  <c r="BB152" i="2" s="1"/>
  <c r="AW152" i="2"/>
  <c r="AU152" i="2"/>
  <c r="AT152" i="2"/>
  <c r="AS152" i="2"/>
  <c r="AR152" i="2"/>
  <c r="AP152" i="2"/>
  <c r="AO152" i="2"/>
  <c r="AN152" i="2"/>
  <c r="AM152" i="2"/>
  <c r="AK152" i="2"/>
  <c r="AJ152" i="2"/>
  <c r="AI152" i="2"/>
  <c r="AH152" i="2"/>
  <c r="AF152" i="2"/>
  <c r="AE152" i="2"/>
  <c r="AD152" i="2"/>
  <c r="AC152" i="2"/>
  <c r="AA152" i="2"/>
  <c r="AZ151" i="2"/>
  <c r="AY151" i="2"/>
  <c r="AX151" i="2"/>
  <c r="AW151" i="2"/>
  <c r="AV151" i="2"/>
  <c r="BA151" i="2" s="1"/>
  <c r="BB151" i="2" s="1"/>
  <c r="AU151" i="2"/>
  <c r="AT151" i="2"/>
  <c r="AS151" i="2"/>
  <c r="AR151" i="2"/>
  <c r="AQ151" i="2"/>
  <c r="AP151" i="2"/>
  <c r="AO151" i="2"/>
  <c r="AN151" i="2"/>
  <c r="AM151" i="2"/>
  <c r="AL151" i="2"/>
  <c r="AK151" i="2"/>
  <c r="AJ151" i="2"/>
  <c r="AI151" i="2"/>
  <c r="AH151" i="2"/>
  <c r="AG151" i="2"/>
  <c r="AF151" i="2"/>
  <c r="AE151" i="2"/>
  <c r="AD151" i="2"/>
  <c r="AC151" i="2"/>
  <c r="AA151" i="2"/>
  <c r="BB150" i="2"/>
  <c r="BA150" i="2"/>
  <c r="AZ150" i="2"/>
  <c r="AY150" i="2"/>
  <c r="AX150" i="2"/>
  <c r="AW150" i="2"/>
  <c r="AU150" i="2"/>
  <c r="AT150" i="2"/>
  <c r="AS150" i="2"/>
  <c r="AR150" i="2"/>
  <c r="AP150" i="2"/>
  <c r="AO150" i="2"/>
  <c r="AN150" i="2"/>
  <c r="AM150" i="2"/>
  <c r="AK150" i="2"/>
  <c r="AJ150" i="2"/>
  <c r="AI150" i="2"/>
  <c r="AH150" i="2"/>
  <c r="AF150" i="2"/>
  <c r="AE150" i="2"/>
  <c r="AD150" i="2"/>
  <c r="AC150" i="2"/>
  <c r="AA150" i="2"/>
  <c r="BA149" i="2"/>
  <c r="BB149" i="2" s="1"/>
  <c r="AZ149" i="2"/>
  <c r="AY149" i="2"/>
  <c r="AX149" i="2"/>
  <c r="AW149" i="2"/>
  <c r="AV149" i="2"/>
  <c r="AU149" i="2"/>
  <c r="AT149" i="2"/>
  <c r="AS149" i="2"/>
  <c r="AR149" i="2"/>
  <c r="AQ149" i="2"/>
  <c r="AP149" i="2"/>
  <c r="AO149" i="2"/>
  <c r="AN149" i="2"/>
  <c r="AM149" i="2"/>
  <c r="AL149" i="2"/>
  <c r="AK149" i="2"/>
  <c r="AJ149" i="2"/>
  <c r="AI149" i="2"/>
  <c r="AH149" i="2"/>
  <c r="AG149" i="2"/>
  <c r="AF149" i="2"/>
  <c r="AE149" i="2"/>
  <c r="AD149" i="2"/>
  <c r="AC149" i="2"/>
  <c r="AA149" i="2"/>
  <c r="BA148" i="2"/>
  <c r="AZ148" i="2"/>
  <c r="AY148" i="2"/>
  <c r="AX148" i="2"/>
  <c r="AW148" i="2"/>
  <c r="AU148" i="2"/>
  <c r="AT148" i="2"/>
  <c r="AS148" i="2"/>
  <c r="AR148" i="2"/>
  <c r="AP148" i="2"/>
  <c r="AO148" i="2"/>
  <c r="AN148" i="2"/>
  <c r="AM148" i="2"/>
  <c r="AK148" i="2"/>
  <c r="AJ148" i="2"/>
  <c r="AI148" i="2"/>
  <c r="AH148" i="2"/>
  <c r="AF148" i="2"/>
  <c r="AE148" i="2"/>
  <c r="AD148" i="2"/>
  <c r="AC148" i="2"/>
  <c r="AA148" i="2"/>
  <c r="BB148" i="2" s="1"/>
  <c r="AZ147" i="2"/>
  <c r="BA147" i="2" s="1"/>
  <c r="BB147" i="2" s="1"/>
  <c r="AY147" i="2"/>
  <c r="AX147" i="2"/>
  <c r="AW147" i="2"/>
  <c r="AV147" i="2"/>
  <c r="AU147" i="2"/>
  <c r="AT147" i="2"/>
  <c r="AS147" i="2"/>
  <c r="AR147" i="2"/>
  <c r="AQ147" i="2"/>
  <c r="AP147" i="2"/>
  <c r="AO147" i="2"/>
  <c r="AN147" i="2"/>
  <c r="AM147" i="2"/>
  <c r="AL147" i="2"/>
  <c r="AK147" i="2"/>
  <c r="AJ147" i="2"/>
  <c r="AI147" i="2"/>
  <c r="AH147" i="2"/>
  <c r="AG147" i="2"/>
  <c r="AF147" i="2"/>
  <c r="AE147" i="2"/>
  <c r="AD147" i="2"/>
  <c r="AC147" i="2"/>
  <c r="AA147" i="2"/>
  <c r="AZ146" i="2"/>
  <c r="AY146" i="2"/>
  <c r="AX146" i="2"/>
  <c r="AW146" i="2"/>
  <c r="BA146" i="2" s="1"/>
  <c r="BB146" i="2" s="1"/>
  <c r="AU146" i="2"/>
  <c r="AT146" i="2"/>
  <c r="AS146" i="2"/>
  <c r="AR146" i="2"/>
  <c r="AP146" i="2"/>
  <c r="AO146" i="2"/>
  <c r="AN146" i="2"/>
  <c r="AM146" i="2"/>
  <c r="AK146" i="2"/>
  <c r="AJ146" i="2"/>
  <c r="AI146" i="2"/>
  <c r="AH146" i="2"/>
  <c r="AF146" i="2"/>
  <c r="AE146" i="2"/>
  <c r="AD146" i="2"/>
  <c r="AC146" i="2"/>
  <c r="AA146" i="2"/>
  <c r="AZ145" i="2"/>
  <c r="AY145" i="2"/>
  <c r="AX145" i="2"/>
  <c r="AW145" i="2"/>
  <c r="AV145" i="2"/>
  <c r="BA145" i="2" s="1"/>
  <c r="BB145" i="2" s="1"/>
  <c r="AU145" i="2"/>
  <c r="AT145" i="2"/>
  <c r="AS145" i="2"/>
  <c r="AR145" i="2"/>
  <c r="AQ145" i="2"/>
  <c r="AP145" i="2"/>
  <c r="AO145" i="2"/>
  <c r="AN145" i="2"/>
  <c r="AM145" i="2"/>
  <c r="AL145" i="2"/>
  <c r="AK145" i="2"/>
  <c r="AJ145" i="2"/>
  <c r="AI145" i="2"/>
  <c r="AH145" i="2"/>
  <c r="AG145" i="2"/>
  <c r="AF145" i="2"/>
  <c r="AE145" i="2"/>
  <c r="AD145" i="2"/>
  <c r="AC145" i="2"/>
  <c r="AA145" i="2"/>
  <c r="AZ144" i="2"/>
  <c r="AY144" i="2"/>
  <c r="AX144" i="2"/>
  <c r="AW144" i="2"/>
  <c r="BA144" i="2" s="1"/>
  <c r="BB144" i="2" s="1"/>
  <c r="AU144" i="2"/>
  <c r="AT144" i="2"/>
  <c r="AS144" i="2"/>
  <c r="AR144" i="2"/>
  <c r="AP144" i="2"/>
  <c r="AO144" i="2"/>
  <c r="AN144" i="2"/>
  <c r="AM144" i="2"/>
  <c r="AK144" i="2"/>
  <c r="AJ144" i="2"/>
  <c r="AI144" i="2"/>
  <c r="AH144" i="2"/>
  <c r="AF144" i="2"/>
  <c r="AE144" i="2"/>
  <c r="AD144" i="2"/>
  <c r="AC144" i="2"/>
  <c r="AA144" i="2"/>
  <c r="AZ143" i="2"/>
  <c r="AY143" i="2"/>
  <c r="AX143" i="2"/>
  <c r="AW143" i="2"/>
  <c r="AV143" i="2"/>
  <c r="BA143" i="2" s="1"/>
  <c r="BB143" i="2" s="1"/>
  <c r="AU143" i="2"/>
  <c r="AT143" i="2"/>
  <c r="AS143" i="2"/>
  <c r="AR143" i="2"/>
  <c r="AQ143" i="2"/>
  <c r="AP143" i="2"/>
  <c r="AO143" i="2"/>
  <c r="AN143" i="2"/>
  <c r="AM143" i="2"/>
  <c r="AL143" i="2"/>
  <c r="AK143" i="2"/>
  <c r="AJ143" i="2"/>
  <c r="AI143" i="2"/>
  <c r="AH143" i="2"/>
  <c r="AG143" i="2"/>
  <c r="AF143" i="2"/>
  <c r="AE143" i="2"/>
  <c r="AD143" i="2"/>
  <c r="AC143" i="2"/>
  <c r="AA143" i="2"/>
  <c r="AZ142" i="2"/>
  <c r="AY142" i="2"/>
  <c r="AX142" i="2"/>
  <c r="AW142" i="2"/>
  <c r="AU142" i="2"/>
  <c r="AT142" i="2"/>
  <c r="AS142" i="2"/>
  <c r="AR142" i="2"/>
  <c r="AP142" i="2"/>
  <c r="AO142" i="2"/>
  <c r="AN142" i="2"/>
  <c r="AM142" i="2"/>
  <c r="AK142" i="2"/>
  <c r="AJ142" i="2"/>
  <c r="AI142" i="2"/>
  <c r="AH142" i="2"/>
  <c r="AF142" i="2"/>
  <c r="AE142" i="2"/>
  <c r="AD142" i="2"/>
  <c r="AC142" i="2"/>
  <c r="AA142" i="2"/>
  <c r="AZ141" i="2"/>
  <c r="AY141" i="2"/>
  <c r="AX141" i="2"/>
  <c r="AW141" i="2"/>
  <c r="AV141" i="2"/>
  <c r="BA141" i="2" s="1"/>
  <c r="BB141" i="2" s="1"/>
  <c r="AU141" i="2"/>
  <c r="AT141" i="2"/>
  <c r="AS141" i="2"/>
  <c r="AR141" i="2"/>
  <c r="AQ141" i="2"/>
  <c r="AP141" i="2"/>
  <c r="AO141" i="2"/>
  <c r="AN141" i="2"/>
  <c r="AM141" i="2"/>
  <c r="AL141" i="2"/>
  <c r="AK141" i="2"/>
  <c r="AJ141" i="2"/>
  <c r="AI141" i="2"/>
  <c r="AH141" i="2"/>
  <c r="AG141" i="2"/>
  <c r="AF141" i="2"/>
  <c r="AE141" i="2"/>
  <c r="AD141" i="2"/>
  <c r="AC141" i="2"/>
  <c r="AA141" i="2"/>
  <c r="AZ140" i="2"/>
  <c r="AY140" i="2"/>
  <c r="BA140" i="2" s="1"/>
  <c r="BB140" i="2" s="1"/>
  <c r="AX140" i="2"/>
  <c r="AW140" i="2"/>
  <c r="AU140" i="2"/>
  <c r="AT140" i="2"/>
  <c r="AS140" i="2"/>
  <c r="AR140" i="2"/>
  <c r="AP140" i="2"/>
  <c r="AO140" i="2"/>
  <c r="AN140" i="2"/>
  <c r="AM140" i="2"/>
  <c r="AK140" i="2"/>
  <c r="AJ140" i="2"/>
  <c r="AI140" i="2"/>
  <c r="AH140" i="2"/>
  <c r="AF140" i="2"/>
  <c r="AE140" i="2"/>
  <c r="AD140" i="2"/>
  <c r="AC140" i="2"/>
  <c r="AA140" i="2"/>
  <c r="BA139" i="2"/>
  <c r="BB139" i="2" s="1"/>
  <c r="AZ139" i="2"/>
  <c r="AY139" i="2"/>
  <c r="AX139" i="2"/>
  <c r="AW139" i="2"/>
  <c r="AV139" i="2"/>
  <c r="AU139" i="2"/>
  <c r="AT139" i="2"/>
  <c r="AS139" i="2"/>
  <c r="AR139" i="2"/>
  <c r="AQ139" i="2"/>
  <c r="AP139" i="2"/>
  <c r="AO139" i="2"/>
  <c r="AN139" i="2"/>
  <c r="AM139" i="2"/>
  <c r="AL139" i="2"/>
  <c r="AK139" i="2"/>
  <c r="AJ139" i="2"/>
  <c r="AI139" i="2"/>
  <c r="AH139" i="2"/>
  <c r="AG139" i="2"/>
  <c r="AF139" i="2"/>
  <c r="AE139" i="2"/>
  <c r="AD139" i="2"/>
  <c r="AC139" i="2"/>
  <c r="AA139" i="2"/>
  <c r="BA138" i="2"/>
  <c r="BB138" i="2" s="1"/>
  <c r="AZ138" i="2"/>
  <c r="AY138" i="2"/>
  <c r="AX138" i="2"/>
  <c r="AW138" i="2"/>
  <c r="AU138" i="2"/>
  <c r="AT138" i="2"/>
  <c r="AS138" i="2"/>
  <c r="AR138" i="2"/>
  <c r="AP138" i="2"/>
  <c r="AO138" i="2"/>
  <c r="AN138" i="2"/>
  <c r="AM138" i="2"/>
  <c r="AK138" i="2"/>
  <c r="AJ138" i="2"/>
  <c r="AI138" i="2"/>
  <c r="AH138" i="2"/>
  <c r="AF138" i="2"/>
  <c r="AE138" i="2"/>
  <c r="AD138" i="2"/>
  <c r="AC138" i="2"/>
  <c r="AA138" i="2"/>
  <c r="AZ137" i="2"/>
  <c r="BA137" i="2" s="1"/>
  <c r="BB137" i="2" s="1"/>
  <c r="AY137" i="2"/>
  <c r="AX137" i="2"/>
  <c r="AW137" i="2"/>
  <c r="AV137" i="2"/>
  <c r="AU137" i="2"/>
  <c r="AT137" i="2"/>
  <c r="AS137" i="2"/>
  <c r="AR137" i="2"/>
  <c r="AQ137" i="2"/>
  <c r="AP137" i="2"/>
  <c r="AO137" i="2"/>
  <c r="AN137" i="2"/>
  <c r="AM137" i="2"/>
  <c r="AL137" i="2"/>
  <c r="AK137" i="2"/>
  <c r="AJ137" i="2"/>
  <c r="AI137" i="2"/>
  <c r="AH137" i="2"/>
  <c r="AG137" i="2"/>
  <c r="AF137" i="2"/>
  <c r="AE137" i="2"/>
  <c r="AD137" i="2"/>
  <c r="AC137" i="2"/>
  <c r="AA137" i="2"/>
  <c r="AZ136" i="2"/>
  <c r="AY136" i="2"/>
  <c r="AX136" i="2"/>
  <c r="AW136" i="2"/>
  <c r="BA136" i="2" s="1"/>
  <c r="BB136" i="2" s="1"/>
  <c r="AU136" i="2"/>
  <c r="AT136" i="2"/>
  <c r="AS136" i="2"/>
  <c r="AR136" i="2"/>
  <c r="AP136" i="2"/>
  <c r="AO136" i="2"/>
  <c r="AN136" i="2"/>
  <c r="AM136" i="2"/>
  <c r="AK136" i="2"/>
  <c r="AJ136" i="2"/>
  <c r="AI136" i="2"/>
  <c r="AH136" i="2"/>
  <c r="AF136" i="2"/>
  <c r="AE136" i="2"/>
  <c r="AD136" i="2"/>
  <c r="AC136" i="2"/>
  <c r="AA136" i="2"/>
  <c r="AZ135" i="2"/>
  <c r="AY135" i="2"/>
  <c r="AX135" i="2"/>
  <c r="AW135" i="2"/>
  <c r="AV135" i="2"/>
  <c r="BA135" i="2" s="1"/>
  <c r="BB135" i="2" s="1"/>
  <c r="AU135" i="2"/>
  <c r="AT135" i="2"/>
  <c r="AS135" i="2"/>
  <c r="AR135" i="2"/>
  <c r="AQ135" i="2"/>
  <c r="AP135" i="2"/>
  <c r="AO135" i="2"/>
  <c r="AN135" i="2"/>
  <c r="AM135" i="2"/>
  <c r="AL135" i="2"/>
  <c r="AK135" i="2"/>
  <c r="AJ135" i="2"/>
  <c r="AI135" i="2"/>
  <c r="AH135" i="2"/>
  <c r="AG135" i="2"/>
  <c r="AF135" i="2"/>
  <c r="AE135" i="2"/>
  <c r="AD135" i="2"/>
  <c r="AC135" i="2"/>
  <c r="AA135" i="2"/>
  <c r="AZ134" i="2"/>
  <c r="AY134" i="2"/>
  <c r="AX134" i="2"/>
  <c r="AW134" i="2"/>
  <c r="BA134" i="2" s="1"/>
  <c r="BB134" i="2" s="1"/>
  <c r="AU134" i="2"/>
  <c r="AT134" i="2"/>
  <c r="AS134" i="2"/>
  <c r="AR134" i="2"/>
  <c r="AP134" i="2"/>
  <c r="AO134" i="2"/>
  <c r="AN134" i="2"/>
  <c r="AM134" i="2"/>
  <c r="AK134" i="2"/>
  <c r="AJ134" i="2"/>
  <c r="AI134" i="2"/>
  <c r="AH134" i="2"/>
  <c r="AF134" i="2"/>
  <c r="AE134" i="2"/>
  <c r="AD134" i="2"/>
  <c r="AC134" i="2"/>
  <c r="AA134" i="2"/>
  <c r="AZ133" i="2"/>
  <c r="AY133" i="2"/>
  <c r="AX133" i="2"/>
  <c r="AW133" i="2"/>
  <c r="AV133" i="2"/>
  <c r="BA133" i="2" s="1"/>
  <c r="BB133" i="2" s="1"/>
  <c r="AU133" i="2"/>
  <c r="AT133" i="2"/>
  <c r="AS133" i="2"/>
  <c r="AR133" i="2"/>
  <c r="AQ133" i="2"/>
  <c r="AP133" i="2"/>
  <c r="AO133" i="2"/>
  <c r="AN133" i="2"/>
  <c r="AM133" i="2"/>
  <c r="AL133" i="2"/>
  <c r="AK133" i="2"/>
  <c r="AJ133" i="2"/>
  <c r="AI133" i="2"/>
  <c r="AH133" i="2"/>
  <c r="AG133" i="2"/>
  <c r="AF133" i="2"/>
  <c r="AE133" i="2"/>
  <c r="AD133" i="2"/>
  <c r="AC133" i="2"/>
  <c r="AA133" i="2"/>
  <c r="AZ132" i="2"/>
  <c r="AY132" i="2"/>
  <c r="BA132" i="2" s="1"/>
  <c r="BB132" i="2" s="1"/>
  <c r="AX132" i="2"/>
  <c r="AW132" i="2"/>
  <c r="AU132" i="2"/>
  <c r="AT132" i="2"/>
  <c r="AS132" i="2"/>
  <c r="AR132" i="2"/>
  <c r="AP132" i="2"/>
  <c r="AO132" i="2"/>
  <c r="AN132" i="2"/>
  <c r="AM132" i="2"/>
  <c r="AK132" i="2"/>
  <c r="AJ132" i="2"/>
  <c r="AI132" i="2"/>
  <c r="AH132" i="2"/>
  <c r="AF132" i="2"/>
  <c r="AE132" i="2"/>
  <c r="AD132" i="2"/>
  <c r="AC132" i="2"/>
  <c r="AA132" i="2"/>
  <c r="BA131" i="2"/>
  <c r="BB131" i="2" s="1"/>
  <c r="AZ131" i="2"/>
  <c r="AY131" i="2"/>
  <c r="AX131" i="2"/>
  <c r="AW131" i="2"/>
  <c r="AV131" i="2"/>
  <c r="AU131" i="2"/>
  <c r="AT131" i="2"/>
  <c r="AS131" i="2"/>
  <c r="AR131" i="2"/>
  <c r="AQ131" i="2"/>
  <c r="AP131" i="2"/>
  <c r="AO131" i="2"/>
  <c r="AN131" i="2"/>
  <c r="AM131" i="2"/>
  <c r="AL131" i="2"/>
  <c r="AK131" i="2"/>
  <c r="AJ131" i="2"/>
  <c r="AI131" i="2"/>
  <c r="AH131" i="2"/>
  <c r="AG131" i="2"/>
  <c r="AF131" i="2"/>
  <c r="AE131" i="2"/>
  <c r="AD131" i="2"/>
  <c r="AC131" i="2"/>
  <c r="AA131" i="2"/>
  <c r="BA130" i="2"/>
  <c r="BB130" i="2" s="1"/>
  <c r="AZ130" i="2"/>
  <c r="AY130" i="2"/>
  <c r="AX130" i="2"/>
  <c r="AW130" i="2"/>
  <c r="AU130" i="2"/>
  <c r="AT130" i="2"/>
  <c r="AS130" i="2"/>
  <c r="AR130" i="2"/>
  <c r="AP130" i="2"/>
  <c r="AO130" i="2"/>
  <c r="AN130" i="2"/>
  <c r="AM130" i="2"/>
  <c r="AK130" i="2"/>
  <c r="AJ130" i="2"/>
  <c r="AI130" i="2"/>
  <c r="AH130" i="2"/>
  <c r="AF130" i="2"/>
  <c r="AE130" i="2"/>
  <c r="AD130" i="2"/>
  <c r="AC130" i="2"/>
  <c r="AA130" i="2"/>
  <c r="AZ129" i="2"/>
  <c r="AY129" i="2"/>
  <c r="AX129" i="2"/>
  <c r="AW129" i="2"/>
  <c r="AV129" i="2"/>
  <c r="BA129" i="2" s="1"/>
  <c r="BB129" i="2" s="1"/>
  <c r="AU129" i="2"/>
  <c r="AT129" i="2"/>
  <c r="AS129" i="2"/>
  <c r="AR129" i="2"/>
  <c r="AQ129" i="2"/>
  <c r="AP129" i="2"/>
  <c r="AO129" i="2"/>
  <c r="AN129" i="2"/>
  <c r="AM129" i="2"/>
  <c r="AL129" i="2"/>
  <c r="AK129" i="2"/>
  <c r="AJ129" i="2"/>
  <c r="AI129" i="2"/>
  <c r="AH129" i="2"/>
  <c r="AG129" i="2"/>
  <c r="AF129" i="2"/>
  <c r="AE129" i="2"/>
  <c r="AD129" i="2"/>
  <c r="AC129" i="2"/>
  <c r="AA129" i="2"/>
  <c r="AZ128" i="2"/>
  <c r="AY128" i="2"/>
  <c r="AX128" i="2"/>
  <c r="AW128" i="2"/>
  <c r="BA128" i="2" s="1"/>
  <c r="BB128" i="2" s="1"/>
  <c r="AU128" i="2"/>
  <c r="AT128" i="2"/>
  <c r="AS128" i="2"/>
  <c r="AR128" i="2"/>
  <c r="AP128" i="2"/>
  <c r="AO128" i="2"/>
  <c r="AN128" i="2"/>
  <c r="AM128" i="2"/>
  <c r="AK128" i="2"/>
  <c r="AJ128" i="2"/>
  <c r="AI128" i="2"/>
  <c r="AH128" i="2"/>
  <c r="AF128" i="2"/>
  <c r="AE128" i="2"/>
  <c r="AD128" i="2"/>
  <c r="AC128" i="2"/>
  <c r="AA128" i="2"/>
  <c r="AZ127" i="2"/>
  <c r="AY127" i="2"/>
  <c r="AX127" i="2"/>
  <c r="AW127" i="2"/>
  <c r="AV127" i="2"/>
  <c r="BA127" i="2" s="1"/>
  <c r="BB127" i="2" s="1"/>
  <c r="AU127" i="2"/>
  <c r="AT127" i="2"/>
  <c r="AS127" i="2"/>
  <c r="AR127" i="2"/>
  <c r="AQ127" i="2"/>
  <c r="AP127" i="2"/>
  <c r="AO127" i="2"/>
  <c r="AN127" i="2"/>
  <c r="AM127" i="2"/>
  <c r="AL127" i="2"/>
  <c r="AK127" i="2"/>
  <c r="AJ127" i="2"/>
  <c r="AI127" i="2"/>
  <c r="AH127" i="2"/>
  <c r="AG127" i="2"/>
  <c r="AF127" i="2"/>
  <c r="AE127" i="2"/>
  <c r="AD127" i="2"/>
  <c r="AC127" i="2"/>
  <c r="AA127" i="2"/>
  <c r="AZ126" i="2"/>
  <c r="AY126" i="2"/>
  <c r="AX126" i="2"/>
  <c r="AW126" i="2"/>
  <c r="BA126" i="2" s="1"/>
  <c r="BB126" i="2" s="1"/>
  <c r="AU126" i="2"/>
  <c r="AT126" i="2"/>
  <c r="AS126" i="2"/>
  <c r="AR126" i="2"/>
  <c r="AP126" i="2"/>
  <c r="AO126" i="2"/>
  <c r="AN126" i="2"/>
  <c r="AM126" i="2"/>
  <c r="AK126" i="2"/>
  <c r="AJ126" i="2"/>
  <c r="AI126" i="2"/>
  <c r="AH126" i="2"/>
  <c r="AF126" i="2"/>
  <c r="AE126" i="2"/>
  <c r="AD126" i="2"/>
  <c r="AC126" i="2"/>
  <c r="AA126" i="2"/>
  <c r="AZ125" i="2"/>
  <c r="AY125" i="2"/>
  <c r="AX125" i="2"/>
  <c r="AW125" i="2"/>
  <c r="AV125" i="2"/>
  <c r="BA125" i="2" s="1"/>
  <c r="BB125" i="2" s="1"/>
  <c r="AU125" i="2"/>
  <c r="AT125" i="2"/>
  <c r="AS125" i="2"/>
  <c r="AR125" i="2"/>
  <c r="AQ125" i="2"/>
  <c r="AP125" i="2"/>
  <c r="AO125" i="2"/>
  <c r="AN125" i="2"/>
  <c r="AM125" i="2"/>
  <c r="AL125" i="2"/>
  <c r="AK125" i="2"/>
  <c r="AJ125" i="2"/>
  <c r="AI125" i="2"/>
  <c r="AH125" i="2"/>
  <c r="AG125" i="2"/>
  <c r="AF125" i="2"/>
  <c r="AE125" i="2"/>
  <c r="AD125" i="2"/>
  <c r="AC125" i="2"/>
  <c r="AA125" i="2"/>
  <c r="AZ124" i="2"/>
  <c r="AY124" i="2"/>
  <c r="BA124" i="2" s="1"/>
  <c r="BB124" i="2" s="1"/>
  <c r="AX124" i="2"/>
  <c r="AW124" i="2"/>
  <c r="AU124" i="2"/>
  <c r="AT124" i="2"/>
  <c r="AS124" i="2"/>
  <c r="AR124" i="2"/>
  <c r="AP124" i="2"/>
  <c r="AO124" i="2"/>
  <c r="AN124" i="2"/>
  <c r="AM124" i="2"/>
  <c r="AK124" i="2"/>
  <c r="AJ124" i="2"/>
  <c r="AI124" i="2"/>
  <c r="AH124" i="2"/>
  <c r="AF124" i="2"/>
  <c r="AE124" i="2"/>
  <c r="AD124" i="2"/>
  <c r="AC124" i="2"/>
  <c r="AA124" i="2"/>
  <c r="BA123" i="2"/>
  <c r="BB123" i="2" s="1"/>
  <c r="AZ123" i="2"/>
  <c r="AY123" i="2"/>
  <c r="AX123" i="2"/>
  <c r="AW123" i="2"/>
  <c r="AV123" i="2"/>
  <c r="AU123" i="2"/>
  <c r="AT123" i="2"/>
  <c r="AS123" i="2"/>
  <c r="AR123" i="2"/>
  <c r="AQ123" i="2"/>
  <c r="AP123" i="2"/>
  <c r="AO123" i="2"/>
  <c r="AN123" i="2"/>
  <c r="AM123" i="2"/>
  <c r="AL123" i="2"/>
  <c r="AK123" i="2"/>
  <c r="AJ123" i="2"/>
  <c r="AI123" i="2"/>
  <c r="AH123" i="2"/>
  <c r="AG123" i="2"/>
  <c r="AF123" i="2"/>
  <c r="AE123" i="2"/>
  <c r="AD123" i="2"/>
  <c r="AC123" i="2"/>
  <c r="AA123" i="2"/>
  <c r="BA122" i="2"/>
  <c r="BB122" i="2" s="1"/>
  <c r="AZ122" i="2"/>
  <c r="AY122" i="2"/>
  <c r="AX122" i="2"/>
  <c r="AW122" i="2"/>
  <c r="AU122" i="2"/>
  <c r="AT122" i="2"/>
  <c r="AS122" i="2"/>
  <c r="AR122" i="2"/>
  <c r="AP122" i="2"/>
  <c r="AO122" i="2"/>
  <c r="AN122" i="2"/>
  <c r="AM122" i="2"/>
  <c r="AK122" i="2"/>
  <c r="AJ122" i="2"/>
  <c r="AI122" i="2"/>
  <c r="AH122" i="2"/>
  <c r="AF122" i="2"/>
  <c r="AE122" i="2"/>
  <c r="AD122" i="2"/>
  <c r="AC122" i="2"/>
  <c r="AA122" i="2"/>
  <c r="AZ121" i="2"/>
  <c r="AY121" i="2"/>
  <c r="AX121" i="2"/>
  <c r="AW121" i="2"/>
  <c r="AV121" i="2"/>
  <c r="BA121" i="2" s="1"/>
  <c r="BB121" i="2" s="1"/>
  <c r="AU121" i="2"/>
  <c r="AT121" i="2"/>
  <c r="AS121" i="2"/>
  <c r="AR121" i="2"/>
  <c r="AQ121" i="2"/>
  <c r="AP121" i="2"/>
  <c r="AO121" i="2"/>
  <c r="AN121" i="2"/>
  <c r="AM121" i="2"/>
  <c r="AL121" i="2"/>
  <c r="AK121" i="2"/>
  <c r="AJ121" i="2"/>
  <c r="AI121" i="2"/>
  <c r="AH121" i="2"/>
  <c r="AG121" i="2"/>
  <c r="AF121" i="2"/>
  <c r="AE121" i="2"/>
  <c r="AD121" i="2"/>
  <c r="AC121" i="2"/>
  <c r="AA121" i="2"/>
  <c r="AZ120" i="2"/>
  <c r="AY120" i="2"/>
  <c r="AX120" i="2"/>
  <c r="AW120" i="2"/>
  <c r="BA120" i="2" s="1"/>
  <c r="BB120" i="2" s="1"/>
  <c r="AU120" i="2"/>
  <c r="AT120" i="2"/>
  <c r="AS120" i="2"/>
  <c r="AR120" i="2"/>
  <c r="AP120" i="2"/>
  <c r="AO120" i="2"/>
  <c r="AN120" i="2"/>
  <c r="AM120" i="2"/>
  <c r="AK120" i="2"/>
  <c r="AJ120" i="2"/>
  <c r="AI120" i="2"/>
  <c r="AH120" i="2"/>
  <c r="AF120" i="2"/>
  <c r="AE120" i="2"/>
  <c r="AD120" i="2"/>
  <c r="AC120" i="2"/>
  <c r="AA120" i="2"/>
  <c r="AZ119" i="2"/>
  <c r="AY119" i="2"/>
  <c r="AX119" i="2"/>
  <c r="AW119" i="2"/>
  <c r="AV119" i="2"/>
  <c r="BA119" i="2" s="1"/>
  <c r="BB119" i="2" s="1"/>
  <c r="AU119" i="2"/>
  <c r="AT119" i="2"/>
  <c r="AS119" i="2"/>
  <c r="AR119" i="2"/>
  <c r="AQ119" i="2"/>
  <c r="AP119" i="2"/>
  <c r="AO119" i="2"/>
  <c r="AN119" i="2"/>
  <c r="AM119" i="2"/>
  <c r="AL119" i="2"/>
  <c r="AK119" i="2"/>
  <c r="AJ119" i="2"/>
  <c r="AI119" i="2"/>
  <c r="AH119" i="2"/>
  <c r="AG119" i="2"/>
  <c r="AF119" i="2"/>
  <c r="AE119" i="2"/>
  <c r="AD119" i="2"/>
  <c r="AC119" i="2"/>
  <c r="AA119" i="2"/>
  <c r="AZ118" i="2"/>
  <c r="AY118" i="2"/>
  <c r="AX118" i="2"/>
  <c r="AW118" i="2"/>
  <c r="BA118" i="2" s="1"/>
  <c r="BB118" i="2" s="1"/>
  <c r="AU118" i="2"/>
  <c r="AT118" i="2"/>
  <c r="AS118" i="2"/>
  <c r="AR118" i="2"/>
  <c r="AP118" i="2"/>
  <c r="AO118" i="2"/>
  <c r="AN118" i="2"/>
  <c r="AM118" i="2"/>
  <c r="AK118" i="2"/>
  <c r="AJ118" i="2"/>
  <c r="AI118" i="2"/>
  <c r="AH118" i="2"/>
  <c r="AF118" i="2"/>
  <c r="AE118" i="2"/>
  <c r="AD118" i="2"/>
  <c r="AC118" i="2"/>
  <c r="AA118" i="2"/>
  <c r="AZ117" i="2"/>
  <c r="AY117" i="2"/>
  <c r="AX117" i="2"/>
  <c r="AW117" i="2"/>
  <c r="AV117" i="2"/>
  <c r="BA117" i="2" s="1"/>
  <c r="BB117" i="2" s="1"/>
  <c r="AU117" i="2"/>
  <c r="AT117" i="2"/>
  <c r="AS117" i="2"/>
  <c r="AR117" i="2"/>
  <c r="AQ117" i="2"/>
  <c r="AP117" i="2"/>
  <c r="AO117" i="2"/>
  <c r="AN117" i="2"/>
  <c r="AM117" i="2"/>
  <c r="AL117" i="2"/>
  <c r="AK117" i="2"/>
  <c r="AJ117" i="2"/>
  <c r="AI117" i="2"/>
  <c r="AH117" i="2"/>
  <c r="AG117" i="2"/>
  <c r="AF117" i="2"/>
  <c r="AE117" i="2"/>
  <c r="AD117" i="2"/>
  <c r="AC117" i="2"/>
  <c r="AA117" i="2"/>
  <c r="AZ116" i="2"/>
  <c r="AY116" i="2"/>
  <c r="BA116" i="2" s="1"/>
  <c r="BB116" i="2" s="1"/>
  <c r="AX116" i="2"/>
  <c r="AW116" i="2"/>
  <c r="AU116" i="2"/>
  <c r="AT116" i="2"/>
  <c r="AS116" i="2"/>
  <c r="AR116" i="2"/>
  <c r="AP116" i="2"/>
  <c r="AO116" i="2"/>
  <c r="AN116" i="2"/>
  <c r="AM116" i="2"/>
  <c r="AK116" i="2"/>
  <c r="AJ116" i="2"/>
  <c r="AI116" i="2"/>
  <c r="AH116" i="2"/>
  <c r="AF116" i="2"/>
  <c r="AE116" i="2"/>
  <c r="AD116" i="2"/>
  <c r="AC116" i="2"/>
  <c r="AA116" i="2"/>
  <c r="BA115" i="2"/>
  <c r="BB115" i="2" s="1"/>
  <c r="AZ115" i="2"/>
  <c r="AY115" i="2"/>
  <c r="AX115" i="2"/>
  <c r="AW115" i="2"/>
  <c r="AV115" i="2"/>
  <c r="AU115" i="2"/>
  <c r="AT115" i="2"/>
  <c r="AS115" i="2"/>
  <c r="AR115" i="2"/>
  <c r="AQ115" i="2"/>
  <c r="AP115" i="2"/>
  <c r="AO115" i="2"/>
  <c r="AN115" i="2"/>
  <c r="AM115" i="2"/>
  <c r="AL115" i="2"/>
  <c r="AK115" i="2"/>
  <c r="AJ115" i="2"/>
  <c r="AI115" i="2"/>
  <c r="AH115" i="2"/>
  <c r="AG115" i="2"/>
  <c r="AF115" i="2"/>
  <c r="AE115" i="2"/>
  <c r="AD115" i="2"/>
  <c r="AC115" i="2"/>
  <c r="AA115" i="2"/>
  <c r="BA114" i="2"/>
  <c r="BB114" i="2" s="1"/>
  <c r="AZ114" i="2"/>
  <c r="AY114" i="2"/>
  <c r="AX114" i="2"/>
  <c r="AW114" i="2"/>
  <c r="AU114" i="2"/>
  <c r="AT114" i="2"/>
  <c r="AS114" i="2"/>
  <c r="AR114" i="2"/>
  <c r="AP114" i="2"/>
  <c r="AO114" i="2"/>
  <c r="AN114" i="2"/>
  <c r="AM114" i="2"/>
  <c r="AK114" i="2"/>
  <c r="AJ114" i="2"/>
  <c r="AI114" i="2"/>
  <c r="AH114" i="2"/>
  <c r="AF114" i="2"/>
  <c r="AE114" i="2"/>
  <c r="AD114" i="2"/>
  <c r="AC114" i="2"/>
  <c r="AA114" i="2"/>
  <c r="AZ113" i="2"/>
  <c r="AY113" i="2"/>
  <c r="AX113" i="2"/>
  <c r="AW113" i="2"/>
  <c r="AV113" i="2"/>
  <c r="BA113" i="2" s="1"/>
  <c r="BB113" i="2" s="1"/>
  <c r="AU113" i="2"/>
  <c r="AT113" i="2"/>
  <c r="AS113" i="2"/>
  <c r="AR113" i="2"/>
  <c r="AQ113" i="2"/>
  <c r="AP113" i="2"/>
  <c r="AO113" i="2"/>
  <c r="AN113" i="2"/>
  <c r="AM113" i="2"/>
  <c r="AL113" i="2"/>
  <c r="AK113" i="2"/>
  <c r="AJ113" i="2"/>
  <c r="AI113" i="2"/>
  <c r="AH113" i="2"/>
  <c r="AG113" i="2"/>
  <c r="AF113" i="2"/>
  <c r="AE113" i="2"/>
  <c r="AD113" i="2"/>
  <c r="AC113" i="2"/>
  <c r="AA113" i="2"/>
  <c r="AZ112" i="2"/>
  <c r="AY112" i="2"/>
  <c r="AX112" i="2"/>
  <c r="BA112" i="2" s="1"/>
  <c r="BB112" i="2" s="1"/>
  <c r="AW112" i="2"/>
  <c r="AU112" i="2"/>
  <c r="AT112" i="2"/>
  <c r="AS112" i="2"/>
  <c r="AR112" i="2"/>
  <c r="AP112" i="2"/>
  <c r="AO112" i="2"/>
  <c r="AN112" i="2"/>
  <c r="AM112" i="2"/>
  <c r="AK112" i="2"/>
  <c r="AJ112" i="2"/>
  <c r="AI112" i="2"/>
  <c r="AH112" i="2"/>
  <c r="AF112" i="2"/>
  <c r="AE112" i="2"/>
  <c r="AD112" i="2"/>
  <c r="AC112" i="2"/>
  <c r="AA112" i="2"/>
  <c r="AZ111" i="2"/>
  <c r="AY111" i="2"/>
  <c r="AX111" i="2"/>
  <c r="AW111" i="2"/>
  <c r="AV111" i="2"/>
  <c r="BA111" i="2" s="1"/>
  <c r="BB111" i="2" s="1"/>
  <c r="AU111" i="2"/>
  <c r="AT111" i="2"/>
  <c r="AS111" i="2"/>
  <c r="AR111" i="2"/>
  <c r="AQ111" i="2"/>
  <c r="AP111" i="2"/>
  <c r="AO111" i="2"/>
  <c r="AN111" i="2"/>
  <c r="AM111" i="2"/>
  <c r="AL111" i="2"/>
  <c r="AK111" i="2"/>
  <c r="AJ111" i="2"/>
  <c r="AI111" i="2"/>
  <c r="AH111" i="2"/>
  <c r="AG111" i="2"/>
  <c r="AF111" i="2"/>
  <c r="AE111" i="2"/>
  <c r="AD111" i="2"/>
  <c r="AC111" i="2"/>
  <c r="AA111" i="2"/>
  <c r="AZ110" i="2"/>
  <c r="AY110" i="2"/>
  <c r="AX110" i="2"/>
  <c r="AW110" i="2"/>
  <c r="BA110" i="2" s="1"/>
  <c r="BB110" i="2" s="1"/>
  <c r="AU110" i="2"/>
  <c r="AT110" i="2"/>
  <c r="AS110" i="2"/>
  <c r="AR110" i="2"/>
  <c r="AP110" i="2"/>
  <c r="AO110" i="2"/>
  <c r="AN110" i="2"/>
  <c r="AM110" i="2"/>
  <c r="AK110" i="2"/>
  <c r="AJ110" i="2"/>
  <c r="AI110" i="2"/>
  <c r="AH110" i="2"/>
  <c r="AF110" i="2"/>
  <c r="AE110" i="2"/>
  <c r="AD110" i="2"/>
  <c r="AC110" i="2"/>
  <c r="AA110" i="2"/>
  <c r="AZ109" i="2"/>
  <c r="AY109" i="2"/>
  <c r="AX109" i="2"/>
  <c r="AW109" i="2"/>
  <c r="AV109" i="2"/>
  <c r="BA109" i="2" s="1"/>
  <c r="BB109" i="2" s="1"/>
  <c r="AU109" i="2"/>
  <c r="AT109" i="2"/>
  <c r="AS109" i="2"/>
  <c r="AR109" i="2"/>
  <c r="AQ109" i="2"/>
  <c r="AP109" i="2"/>
  <c r="AO109" i="2"/>
  <c r="AN109" i="2"/>
  <c r="AM109" i="2"/>
  <c r="AL109" i="2"/>
  <c r="AK109" i="2"/>
  <c r="AJ109" i="2"/>
  <c r="AI109" i="2"/>
  <c r="AH109" i="2"/>
  <c r="AG109" i="2"/>
  <c r="AF109" i="2"/>
  <c r="AE109" i="2"/>
  <c r="AD109" i="2"/>
  <c r="AC109" i="2"/>
  <c r="AA109" i="2"/>
  <c r="AZ108" i="2"/>
  <c r="AY108" i="2"/>
  <c r="AX108" i="2"/>
  <c r="AW108" i="2"/>
  <c r="BA108" i="2" s="1"/>
  <c r="BB108" i="2" s="1"/>
  <c r="AU108" i="2"/>
  <c r="AT108" i="2"/>
  <c r="AS108" i="2"/>
  <c r="AR108" i="2"/>
  <c r="AP108" i="2"/>
  <c r="AO108" i="2"/>
  <c r="AN108" i="2"/>
  <c r="AM108" i="2"/>
  <c r="AK108" i="2"/>
  <c r="AJ108" i="2"/>
  <c r="AI108" i="2"/>
  <c r="AH108" i="2"/>
  <c r="AF108" i="2"/>
  <c r="AE108" i="2"/>
  <c r="AD108" i="2"/>
  <c r="AC108" i="2"/>
  <c r="AA108" i="2"/>
  <c r="BA107" i="2"/>
  <c r="BB107" i="2" s="1"/>
  <c r="AZ107" i="2"/>
  <c r="AY107" i="2"/>
  <c r="AX107" i="2"/>
  <c r="AW107" i="2"/>
  <c r="AV107" i="2"/>
  <c r="AU107" i="2"/>
  <c r="AT107" i="2"/>
  <c r="AS107" i="2"/>
  <c r="AR107" i="2"/>
  <c r="AQ107" i="2"/>
  <c r="AP107" i="2"/>
  <c r="AO107" i="2"/>
  <c r="AN107" i="2"/>
  <c r="AM107" i="2"/>
  <c r="AL107" i="2"/>
  <c r="AK107" i="2"/>
  <c r="AJ107" i="2"/>
  <c r="AI107" i="2"/>
  <c r="AH107" i="2"/>
  <c r="AG107" i="2"/>
  <c r="AF107" i="2"/>
  <c r="AE107" i="2"/>
  <c r="AD107" i="2"/>
  <c r="AC107" i="2"/>
  <c r="AA107" i="2"/>
  <c r="AZ106" i="2"/>
  <c r="AY106" i="2"/>
  <c r="BA106" i="2" s="1"/>
  <c r="BB106" i="2" s="1"/>
  <c r="AX106" i="2"/>
  <c r="AW106" i="2"/>
  <c r="AU106" i="2"/>
  <c r="AT106" i="2"/>
  <c r="AS106" i="2"/>
  <c r="AR106" i="2"/>
  <c r="AP106" i="2"/>
  <c r="AO106" i="2"/>
  <c r="AN106" i="2"/>
  <c r="AM106" i="2"/>
  <c r="AK106" i="2"/>
  <c r="AJ106" i="2"/>
  <c r="AI106" i="2"/>
  <c r="AH106" i="2"/>
  <c r="AF106" i="2"/>
  <c r="AE106" i="2"/>
  <c r="AD106" i="2"/>
  <c r="AC106" i="2"/>
  <c r="AA106" i="2"/>
  <c r="AZ105" i="2"/>
  <c r="AY105" i="2"/>
  <c r="AX105" i="2"/>
  <c r="AW105" i="2"/>
  <c r="AV105" i="2"/>
  <c r="BA105" i="2" s="1"/>
  <c r="BB105" i="2" s="1"/>
  <c r="AU105" i="2"/>
  <c r="AT105" i="2"/>
  <c r="AS105" i="2"/>
  <c r="AR105" i="2"/>
  <c r="AQ105" i="2"/>
  <c r="AP105" i="2"/>
  <c r="AO105" i="2"/>
  <c r="AN105" i="2"/>
  <c r="AM105" i="2"/>
  <c r="AL105" i="2"/>
  <c r="AK105" i="2"/>
  <c r="AJ105" i="2"/>
  <c r="AI105" i="2"/>
  <c r="AH105" i="2"/>
  <c r="AG105" i="2"/>
  <c r="AF105" i="2"/>
  <c r="AE105" i="2"/>
  <c r="AD105" i="2"/>
  <c r="AC105" i="2"/>
  <c r="AA105" i="2"/>
  <c r="AZ104" i="2"/>
  <c r="AY104" i="2"/>
  <c r="AX104" i="2"/>
  <c r="BA104" i="2" s="1"/>
  <c r="BB104" i="2" s="1"/>
  <c r="AW104" i="2"/>
  <c r="AU104" i="2"/>
  <c r="AT104" i="2"/>
  <c r="AS104" i="2"/>
  <c r="AR104" i="2"/>
  <c r="AP104" i="2"/>
  <c r="AO104" i="2"/>
  <c r="AN104" i="2"/>
  <c r="AM104" i="2"/>
  <c r="AK104" i="2"/>
  <c r="AJ104" i="2"/>
  <c r="AI104" i="2"/>
  <c r="AH104" i="2"/>
  <c r="AF104" i="2"/>
  <c r="AE104" i="2"/>
  <c r="AD104" i="2"/>
  <c r="AC104" i="2"/>
  <c r="AA104" i="2"/>
  <c r="AZ103" i="2"/>
  <c r="AY103" i="2"/>
  <c r="AX103" i="2"/>
  <c r="AW103" i="2"/>
  <c r="AV103" i="2"/>
  <c r="BA103" i="2" s="1"/>
  <c r="BB103" i="2" s="1"/>
  <c r="AU103" i="2"/>
  <c r="AT103" i="2"/>
  <c r="AS103" i="2"/>
  <c r="AR103" i="2"/>
  <c r="AQ103" i="2"/>
  <c r="AP103" i="2"/>
  <c r="AO103" i="2"/>
  <c r="AN103" i="2"/>
  <c r="AM103" i="2"/>
  <c r="AL103" i="2"/>
  <c r="AK103" i="2"/>
  <c r="AJ103" i="2"/>
  <c r="AI103" i="2"/>
  <c r="AH103" i="2"/>
  <c r="AG103" i="2"/>
  <c r="AF103" i="2"/>
  <c r="AE103" i="2"/>
  <c r="AD103" i="2"/>
  <c r="AC103" i="2"/>
  <c r="AA103" i="2"/>
  <c r="AZ102" i="2"/>
  <c r="AY102" i="2"/>
  <c r="AX102" i="2"/>
  <c r="AW102" i="2"/>
  <c r="BA102" i="2" s="1"/>
  <c r="BB102" i="2" s="1"/>
  <c r="AU102" i="2"/>
  <c r="AT102" i="2"/>
  <c r="AS102" i="2"/>
  <c r="AR102" i="2"/>
  <c r="AP102" i="2"/>
  <c r="AO102" i="2"/>
  <c r="AN102" i="2"/>
  <c r="AM102" i="2"/>
  <c r="AK102" i="2"/>
  <c r="AJ102" i="2"/>
  <c r="AI102" i="2"/>
  <c r="AH102" i="2"/>
  <c r="AF102" i="2"/>
  <c r="AE102" i="2"/>
  <c r="AD102" i="2"/>
  <c r="AC102" i="2"/>
  <c r="AA102" i="2"/>
  <c r="AZ101" i="2"/>
  <c r="AY101" i="2"/>
  <c r="AX101" i="2"/>
  <c r="AW101" i="2"/>
  <c r="AV101" i="2"/>
  <c r="BA101" i="2" s="1"/>
  <c r="BB101" i="2" s="1"/>
  <c r="AU101" i="2"/>
  <c r="AT101" i="2"/>
  <c r="AS101" i="2"/>
  <c r="AR101" i="2"/>
  <c r="AQ101" i="2"/>
  <c r="AP101" i="2"/>
  <c r="AO101" i="2"/>
  <c r="AN101" i="2"/>
  <c r="AM101" i="2"/>
  <c r="AL101" i="2"/>
  <c r="AK101" i="2"/>
  <c r="AJ101" i="2"/>
  <c r="AI101" i="2"/>
  <c r="AH101" i="2"/>
  <c r="AG101" i="2"/>
  <c r="AF101" i="2"/>
  <c r="AE101" i="2"/>
  <c r="AD101" i="2"/>
  <c r="AC101" i="2"/>
  <c r="AA101" i="2"/>
  <c r="AZ100" i="2"/>
  <c r="AY100" i="2"/>
  <c r="AX100" i="2"/>
  <c r="AW100" i="2"/>
  <c r="BA100" i="2" s="1"/>
  <c r="BB100" i="2" s="1"/>
  <c r="AU100" i="2"/>
  <c r="AT100" i="2"/>
  <c r="AS100" i="2"/>
  <c r="AR100" i="2"/>
  <c r="AP100" i="2"/>
  <c r="AO100" i="2"/>
  <c r="AN100" i="2"/>
  <c r="AM100" i="2"/>
  <c r="AK100" i="2"/>
  <c r="AJ100" i="2"/>
  <c r="AI100" i="2"/>
  <c r="AH100" i="2"/>
  <c r="AF100" i="2"/>
  <c r="AE100" i="2"/>
  <c r="AD100" i="2"/>
  <c r="AC100" i="2"/>
  <c r="AA100" i="2"/>
  <c r="BA99" i="2"/>
  <c r="BB99" i="2" s="1"/>
  <c r="AZ99" i="2"/>
  <c r="AY99" i="2"/>
  <c r="AX99" i="2"/>
  <c r="AW99" i="2"/>
  <c r="AV99" i="2"/>
  <c r="AU99" i="2"/>
  <c r="AT99" i="2"/>
  <c r="AS99" i="2"/>
  <c r="AR99" i="2"/>
  <c r="AQ99" i="2"/>
  <c r="AP99" i="2"/>
  <c r="AO99" i="2"/>
  <c r="AN99" i="2"/>
  <c r="AM99" i="2"/>
  <c r="AL99" i="2"/>
  <c r="AK99" i="2"/>
  <c r="AJ99" i="2"/>
  <c r="AI99" i="2"/>
  <c r="AH99" i="2"/>
  <c r="AG99" i="2"/>
  <c r="AF99" i="2"/>
  <c r="AE99" i="2"/>
  <c r="AD99" i="2"/>
  <c r="AC99" i="2"/>
  <c r="AA99" i="2"/>
  <c r="BA98" i="2"/>
  <c r="BB98" i="2" s="1"/>
  <c r="AZ98" i="2"/>
  <c r="AY98" i="2"/>
  <c r="AX98" i="2"/>
  <c r="AW98" i="2"/>
  <c r="AU98" i="2"/>
  <c r="AT98" i="2"/>
  <c r="AS98" i="2"/>
  <c r="AR98" i="2"/>
  <c r="AP98" i="2"/>
  <c r="AO98" i="2"/>
  <c r="AN98" i="2"/>
  <c r="AM98" i="2"/>
  <c r="AK98" i="2"/>
  <c r="AJ98" i="2"/>
  <c r="AI98" i="2"/>
  <c r="AH98" i="2"/>
  <c r="AF98" i="2"/>
  <c r="AE98" i="2"/>
  <c r="AD98" i="2"/>
  <c r="AC98" i="2"/>
  <c r="AA98" i="2"/>
  <c r="AZ97" i="2"/>
  <c r="AY97" i="2"/>
  <c r="AX97" i="2"/>
  <c r="AW97" i="2"/>
  <c r="AV97" i="2"/>
  <c r="BA97" i="2" s="1"/>
  <c r="BB97" i="2" s="1"/>
  <c r="AU97" i="2"/>
  <c r="AT97" i="2"/>
  <c r="AS97" i="2"/>
  <c r="AR97" i="2"/>
  <c r="AQ97" i="2"/>
  <c r="AP97" i="2"/>
  <c r="AO97" i="2"/>
  <c r="AN97" i="2"/>
  <c r="AM97" i="2"/>
  <c r="AL97" i="2"/>
  <c r="AK97" i="2"/>
  <c r="AJ97" i="2"/>
  <c r="AI97" i="2"/>
  <c r="AH97" i="2"/>
  <c r="AG97" i="2"/>
  <c r="AF97" i="2"/>
  <c r="AE97" i="2"/>
  <c r="AD97" i="2"/>
  <c r="AC97" i="2"/>
  <c r="AA97" i="2"/>
  <c r="AZ96" i="2"/>
  <c r="AY96" i="2"/>
  <c r="AX96" i="2"/>
  <c r="BA96" i="2" s="1"/>
  <c r="BB96" i="2" s="1"/>
  <c r="AW96" i="2"/>
  <c r="AU96" i="2"/>
  <c r="AT96" i="2"/>
  <c r="AS96" i="2"/>
  <c r="AR96" i="2"/>
  <c r="AP96" i="2"/>
  <c r="AO96" i="2"/>
  <c r="AN96" i="2"/>
  <c r="AM96" i="2"/>
  <c r="AK96" i="2"/>
  <c r="AJ96" i="2"/>
  <c r="AI96" i="2"/>
  <c r="AH96" i="2"/>
  <c r="AF96" i="2"/>
  <c r="AE96" i="2"/>
  <c r="AD96" i="2"/>
  <c r="AC96" i="2"/>
  <c r="AA96" i="2"/>
  <c r="AZ95" i="2"/>
  <c r="AY95" i="2"/>
  <c r="AX95" i="2"/>
  <c r="AW95" i="2"/>
  <c r="AV95" i="2"/>
  <c r="BA95" i="2" s="1"/>
  <c r="BB95" i="2" s="1"/>
  <c r="AU95" i="2"/>
  <c r="AT95" i="2"/>
  <c r="AS95" i="2"/>
  <c r="AR95" i="2"/>
  <c r="AQ95" i="2"/>
  <c r="AP95" i="2"/>
  <c r="AO95" i="2"/>
  <c r="AN95" i="2"/>
  <c r="AM95" i="2"/>
  <c r="AL95" i="2"/>
  <c r="AK95" i="2"/>
  <c r="AJ95" i="2"/>
  <c r="AI95" i="2"/>
  <c r="AH95" i="2"/>
  <c r="AG95" i="2"/>
  <c r="AF95" i="2"/>
  <c r="AE95" i="2"/>
  <c r="AD95" i="2"/>
  <c r="AC95" i="2"/>
  <c r="AA95" i="2"/>
  <c r="AZ94" i="2"/>
  <c r="AY94" i="2"/>
  <c r="AX94" i="2"/>
  <c r="AW94" i="2"/>
  <c r="BA94" i="2" s="1"/>
  <c r="BB94" i="2" s="1"/>
  <c r="AU94" i="2"/>
  <c r="AT94" i="2"/>
  <c r="AS94" i="2"/>
  <c r="AR94" i="2"/>
  <c r="AP94" i="2"/>
  <c r="AO94" i="2"/>
  <c r="AN94" i="2"/>
  <c r="AM94" i="2"/>
  <c r="AK94" i="2"/>
  <c r="AJ94" i="2"/>
  <c r="AI94" i="2"/>
  <c r="AH94" i="2"/>
  <c r="AF94" i="2"/>
  <c r="AE94" i="2"/>
  <c r="AD94" i="2"/>
  <c r="AC94" i="2"/>
  <c r="AA94" i="2"/>
  <c r="AZ93" i="2"/>
  <c r="AY93" i="2"/>
  <c r="AX93" i="2"/>
  <c r="AW93" i="2"/>
  <c r="AV93" i="2"/>
  <c r="BA93" i="2" s="1"/>
  <c r="BB93" i="2" s="1"/>
  <c r="AU93" i="2"/>
  <c r="AT93" i="2"/>
  <c r="AS93" i="2"/>
  <c r="AR93" i="2"/>
  <c r="AQ93" i="2"/>
  <c r="AP93" i="2"/>
  <c r="AO93" i="2"/>
  <c r="AN93" i="2"/>
  <c r="AM93" i="2"/>
  <c r="AL93" i="2"/>
  <c r="AK93" i="2"/>
  <c r="AJ93" i="2"/>
  <c r="AI93" i="2"/>
  <c r="AH93" i="2"/>
  <c r="AG93" i="2"/>
  <c r="AF93" i="2"/>
  <c r="AE93" i="2"/>
  <c r="AD93" i="2"/>
  <c r="AC93" i="2"/>
  <c r="AA93" i="2"/>
  <c r="AZ92" i="2"/>
  <c r="AY92" i="2"/>
  <c r="AX92" i="2"/>
  <c r="AW92" i="2"/>
  <c r="BA92" i="2" s="1"/>
  <c r="BB92" i="2" s="1"/>
  <c r="AU92" i="2"/>
  <c r="AT92" i="2"/>
  <c r="AS92" i="2"/>
  <c r="AR92" i="2"/>
  <c r="AP92" i="2"/>
  <c r="AO92" i="2"/>
  <c r="AN92" i="2"/>
  <c r="AM92" i="2"/>
  <c r="AK92" i="2"/>
  <c r="AJ92" i="2"/>
  <c r="AI92" i="2"/>
  <c r="AH92" i="2"/>
  <c r="AF92" i="2"/>
  <c r="AE92" i="2"/>
  <c r="AD92" i="2"/>
  <c r="AC92" i="2"/>
  <c r="AA92" i="2"/>
  <c r="BA91" i="2"/>
  <c r="BB91" i="2" s="1"/>
  <c r="AZ91" i="2"/>
  <c r="AY91" i="2"/>
  <c r="AX91" i="2"/>
  <c r="AW91" i="2"/>
  <c r="AV91" i="2"/>
  <c r="AU91" i="2"/>
  <c r="AT91" i="2"/>
  <c r="AS91" i="2"/>
  <c r="AR91" i="2"/>
  <c r="AQ91" i="2"/>
  <c r="AP91" i="2"/>
  <c r="AO91" i="2"/>
  <c r="AN91" i="2"/>
  <c r="AM91" i="2"/>
  <c r="AL91" i="2"/>
  <c r="AK91" i="2"/>
  <c r="AJ91" i="2"/>
  <c r="AI91" i="2"/>
  <c r="AH91" i="2"/>
  <c r="AG91" i="2"/>
  <c r="AF91" i="2"/>
  <c r="AE91" i="2"/>
  <c r="AD91" i="2"/>
  <c r="AC91" i="2"/>
  <c r="AA91" i="2"/>
  <c r="BA90" i="2"/>
  <c r="BB90" i="2" s="1"/>
  <c r="AZ90" i="2"/>
  <c r="AY90" i="2"/>
  <c r="AX90" i="2"/>
  <c r="AW90" i="2"/>
  <c r="AU90" i="2"/>
  <c r="AT90" i="2"/>
  <c r="AS90" i="2"/>
  <c r="AR90" i="2"/>
  <c r="AP90" i="2"/>
  <c r="AO90" i="2"/>
  <c r="AN90" i="2"/>
  <c r="AM90" i="2"/>
  <c r="AK90" i="2"/>
  <c r="AJ90" i="2"/>
  <c r="AI90" i="2"/>
  <c r="AH90" i="2"/>
  <c r="AF90" i="2"/>
  <c r="AE90" i="2"/>
  <c r="AD90" i="2"/>
  <c r="AC90" i="2"/>
  <c r="AA90" i="2"/>
  <c r="AZ89" i="2"/>
  <c r="AY89" i="2"/>
  <c r="AX89" i="2"/>
  <c r="AW89" i="2"/>
  <c r="AV89" i="2"/>
  <c r="BA89" i="2" s="1"/>
  <c r="BB89" i="2" s="1"/>
  <c r="AU89" i="2"/>
  <c r="AT89" i="2"/>
  <c r="AS89" i="2"/>
  <c r="AR89" i="2"/>
  <c r="AQ89" i="2"/>
  <c r="AP89" i="2"/>
  <c r="AO89" i="2"/>
  <c r="AN89" i="2"/>
  <c r="AM89" i="2"/>
  <c r="AL89" i="2"/>
  <c r="AK89" i="2"/>
  <c r="AJ89" i="2"/>
  <c r="AI89" i="2"/>
  <c r="AH89" i="2"/>
  <c r="AG89" i="2"/>
  <c r="AF89" i="2"/>
  <c r="AE89" i="2"/>
  <c r="AD89" i="2"/>
  <c r="AC89" i="2"/>
  <c r="AA89" i="2"/>
  <c r="AZ88" i="2"/>
  <c r="AY88" i="2"/>
  <c r="AX88" i="2"/>
  <c r="AU88" i="2"/>
  <c r="AT88" i="2"/>
  <c r="AS88" i="2"/>
  <c r="AR88" i="2"/>
  <c r="AP88" i="2"/>
  <c r="AO88" i="2"/>
  <c r="AN88" i="2"/>
  <c r="AM88" i="2"/>
  <c r="AK88" i="2"/>
  <c r="AJ88" i="2"/>
  <c r="AI88" i="2"/>
  <c r="AH88" i="2"/>
  <c r="AF88" i="2"/>
  <c r="AE88" i="2"/>
  <c r="AD88" i="2"/>
  <c r="AC88" i="2"/>
  <c r="AA88" i="2"/>
  <c r="I88" i="2"/>
  <c r="AW88" i="2" s="1"/>
  <c r="BA88" i="2" s="1"/>
  <c r="BB88" i="2" s="1"/>
  <c r="AZ87" i="2"/>
  <c r="AY87" i="2"/>
  <c r="AX87" i="2"/>
  <c r="BA87" i="2" s="1"/>
  <c r="BB87" i="2" s="1"/>
  <c r="AW87" i="2"/>
  <c r="AV87" i="2"/>
  <c r="AU87" i="2"/>
  <c r="AT87" i="2"/>
  <c r="AS87" i="2"/>
  <c r="AR87" i="2"/>
  <c r="AQ87" i="2"/>
  <c r="AP87" i="2"/>
  <c r="AO87" i="2"/>
  <c r="AN87" i="2"/>
  <c r="AM87" i="2"/>
  <c r="AL87" i="2"/>
  <c r="AK87" i="2"/>
  <c r="AJ87" i="2"/>
  <c r="AI87" i="2"/>
  <c r="AH87" i="2"/>
  <c r="AG87" i="2"/>
  <c r="AF87" i="2"/>
  <c r="AE87" i="2"/>
  <c r="AD87" i="2"/>
  <c r="AC87" i="2"/>
  <c r="AA87" i="2"/>
  <c r="BA86" i="2"/>
  <c r="BB86" i="2" s="1"/>
  <c r="AZ86" i="2"/>
  <c r="AY86" i="2"/>
  <c r="AX86" i="2"/>
  <c r="AW86" i="2"/>
  <c r="AU86" i="2"/>
  <c r="AT86" i="2"/>
  <c r="AS86" i="2"/>
  <c r="AR86" i="2"/>
  <c r="AP86" i="2"/>
  <c r="AO86" i="2"/>
  <c r="AN86" i="2"/>
  <c r="AM86" i="2"/>
  <c r="AK86" i="2"/>
  <c r="AJ86" i="2"/>
  <c r="AI86" i="2"/>
  <c r="AH86" i="2"/>
  <c r="AF86" i="2"/>
  <c r="AE86" i="2"/>
  <c r="AD86" i="2"/>
  <c r="AC86" i="2"/>
  <c r="AA86" i="2"/>
  <c r="AZ85" i="2"/>
  <c r="AY85" i="2"/>
  <c r="AX85" i="2"/>
  <c r="AW85" i="2"/>
  <c r="BA85" i="2" s="1"/>
  <c r="BB85" i="2" s="1"/>
  <c r="AV85" i="2"/>
  <c r="AU85" i="2"/>
  <c r="AT85" i="2"/>
  <c r="AS85" i="2"/>
  <c r="AR85" i="2"/>
  <c r="AQ85" i="2"/>
  <c r="AP85" i="2"/>
  <c r="AO85" i="2"/>
  <c r="AN85" i="2"/>
  <c r="AM85" i="2"/>
  <c r="AL85" i="2"/>
  <c r="AK85" i="2"/>
  <c r="AJ85" i="2"/>
  <c r="AI85" i="2"/>
  <c r="AH85" i="2"/>
  <c r="AG85" i="2"/>
  <c r="AF85" i="2"/>
  <c r="AE85" i="2"/>
  <c r="AD85" i="2"/>
  <c r="AC85" i="2"/>
  <c r="AA85" i="2"/>
  <c r="AZ84" i="2"/>
  <c r="AY84" i="2"/>
  <c r="AX84" i="2"/>
  <c r="BA84" i="2" s="1"/>
  <c r="BB84" i="2" s="1"/>
  <c r="AW84" i="2"/>
  <c r="AU84" i="2"/>
  <c r="AT84" i="2"/>
  <c r="AS84" i="2"/>
  <c r="AR84" i="2"/>
  <c r="AP84" i="2"/>
  <c r="AO84" i="2"/>
  <c r="AN84" i="2"/>
  <c r="AM84" i="2"/>
  <c r="AK84" i="2"/>
  <c r="AJ84" i="2"/>
  <c r="AI84" i="2"/>
  <c r="AH84" i="2"/>
  <c r="AF84" i="2"/>
  <c r="AE84" i="2"/>
  <c r="AD84" i="2"/>
  <c r="AC84" i="2"/>
  <c r="AA84" i="2"/>
  <c r="AZ83" i="2"/>
  <c r="AY83" i="2"/>
  <c r="AX83" i="2"/>
  <c r="AW83" i="2"/>
  <c r="BA83" i="2" s="1"/>
  <c r="BB83" i="2" s="1"/>
  <c r="AV83" i="2"/>
  <c r="AU83" i="2"/>
  <c r="AT83" i="2"/>
  <c r="AS83" i="2"/>
  <c r="AR83" i="2"/>
  <c r="AQ83" i="2"/>
  <c r="AP83" i="2"/>
  <c r="AO83" i="2"/>
  <c r="AN83" i="2"/>
  <c r="AM83" i="2"/>
  <c r="AL83" i="2"/>
  <c r="AK83" i="2"/>
  <c r="AJ83" i="2"/>
  <c r="AI83" i="2"/>
  <c r="AH83" i="2"/>
  <c r="AG83" i="2"/>
  <c r="AF83" i="2"/>
  <c r="AE83" i="2"/>
  <c r="AD83" i="2"/>
  <c r="AC83" i="2"/>
  <c r="AA83" i="2"/>
  <c r="AZ82" i="2"/>
  <c r="AY82" i="2"/>
  <c r="AX82" i="2"/>
  <c r="AW82" i="2"/>
  <c r="BA82" i="2" s="1"/>
  <c r="BB82" i="2" s="1"/>
  <c r="AU82" i="2"/>
  <c r="AT82" i="2"/>
  <c r="AS82" i="2"/>
  <c r="AR82" i="2"/>
  <c r="AP82" i="2"/>
  <c r="AO82" i="2"/>
  <c r="AN82" i="2"/>
  <c r="AM82" i="2"/>
  <c r="AK82" i="2"/>
  <c r="AJ82" i="2"/>
  <c r="AI82" i="2"/>
  <c r="AH82" i="2"/>
  <c r="AF82" i="2"/>
  <c r="AE82" i="2"/>
  <c r="AD82" i="2"/>
  <c r="AC82" i="2"/>
  <c r="AA82" i="2"/>
  <c r="AZ81" i="2"/>
  <c r="AY81" i="2"/>
  <c r="AX81" i="2"/>
  <c r="AW81" i="2"/>
  <c r="AV81" i="2"/>
  <c r="BA81" i="2" s="1"/>
  <c r="BB81" i="2" s="1"/>
  <c r="AU81" i="2"/>
  <c r="AT81" i="2"/>
  <c r="AS81" i="2"/>
  <c r="AR81" i="2"/>
  <c r="AQ81" i="2"/>
  <c r="AP81" i="2"/>
  <c r="AO81" i="2"/>
  <c r="AN81" i="2"/>
  <c r="AM81" i="2"/>
  <c r="AL81" i="2"/>
  <c r="AK81" i="2"/>
  <c r="AJ81" i="2"/>
  <c r="AI81" i="2"/>
  <c r="AH81" i="2"/>
  <c r="AG81" i="2"/>
  <c r="AF81" i="2"/>
  <c r="AE81" i="2"/>
  <c r="AD81" i="2"/>
  <c r="AC81" i="2"/>
  <c r="AA81" i="2"/>
  <c r="AZ80" i="2"/>
  <c r="AY80" i="2"/>
  <c r="AX80" i="2"/>
  <c r="AW80" i="2"/>
  <c r="BA80" i="2" s="1"/>
  <c r="BB80" i="2" s="1"/>
  <c r="AU80" i="2"/>
  <c r="AT80" i="2"/>
  <c r="AS80" i="2"/>
  <c r="AR80" i="2"/>
  <c r="AP80" i="2"/>
  <c r="AO80" i="2"/>
  <c r="AN80" i="2"/>
  <c r="AM80" i="2"/>
  <c r="AK80" i="2"/>
  <c r="AJ80" i="2"/>
  <c r="AI80" i="2"/>
  <c r="AH80" i="2"/>
  <c r="AF80" i="2"/>
  <c r="AE80" i="2"/>
  <c r="AD80" i="2"/>
  <c r="AC80" i="2"/>
  <c r="AA80" i="2"/>
  <c r="AZ79" i="2"/>
  <c r="AY79" i="2"/>
  <c r="AX79" i="2"/>
  <c r="BA79" i="2" s="1"/>
  <c r="BB79" i="2" s="1"/>
  <c r="AW79" i="2"/>
  <c r="AV79" i="2"/>
  <c r="AU79" i="2"/>
  <c r="AT79" i="2"/>
  <c r="AS79" i="2"/>
  <c r="AR79" i="2"/>
  <c r="AQ79" i="2"/>
  <c r="AP79" i="2"/>
  <c r="AO79" i="2"/>
  <c r="AN79" i="2"/>
  <c r="AM79" i="2"/>
  <c r="AL79" i="2"/>
  <c r="AK79" i="2"/>
  <c r="AJ79" i="2"/>
  <c r="AI79" i="2"/>
  <c r="AH79" i="2"/>
  <c r="AG79" i="2"/>
  <c r="AF79" i="2"/>
  <c r="AE79" i="2"/>
  <c r="AD79" i="2"/>
  <c r="AC79" i="2"/>
  <c r="AA79" i="2"/>
  <c r="BA78" i="2"/>
  <c r="BB78" i="2" s="1"/>
  <c r="AZ78" i="2"/>
  <c r="AY78" i="2"/>
  <c r="AX78" i="2"/>
  <c r="AW78" i="2"/>
  <c r="AU78" i="2"/>
  <c r="AT78" i="2"/>
  <c r="AS78" i="2"/>
  <c r="AR78" i="2"/>
  <c r="AP78" i="2"/>
  <c r="AO78" i="2"/>
  <c r="AN78" i="2"/>
  <c r="AM78" i="2"/>
  <c r="AK78" i="2"/>
  <c r="AJ78" i="2"/>
  <c r="AI78" i="2"/>
  <c r="AH78" i="2"/>
  <c r="AF78" i="2"/>
  <c r="AE78" i="2"/>
  <c r="AD78" i="2"/>
  <c r="AC78" i="2"/>
  <c r="AA78" i="2"/>
  <c r="AZ77" i="2"/>
  <c r="AY77" i="2"/>
  <c r="AX77" i="2"/>
  <c r="AW77" i="2"/>
  <c r="BA77" i="2" s="1"/>
  <c r="BB77" i="2" s="1"/>
  <c r="AV77" i="2"/>
  <c r="AU77" i="2"/>
  <c r="AT77" i="2"/>
  <c r="AS77" i="2"/>
  <c r="AR77" i="2"/>
  <c r="AQ77" i="2"/>
  <c r="AP77" i="2"/>
  <c r="AO77" i="2"/>
  <c r="AN77" i="2"/>
  <c r="AM77" i="2"/>
  <c r="AL77" i="2"/>
  <c r="AK77" i="2"/>
  <c r="AJ77" i="2"/>
  <c r="AI77" i="2"/>
  <c r="AH77" i="2"/>
  <c r="AG77" i="2"/>
  <c r="AF77" i="2"/>
  <c r="AE77" i="2"/>
  <c r="AD77" i="2"/>
  <c r="AC77" i="2"/>
  <c r="AA77" i="2"/>
  <c r="AZ76" i="2"/>
  <c r="AY76" i="2"/>
  <c r="AX76" i="2"/>
  <c r="BA76" i="2" s="1"/>
  <c r="BB76" i="2" s="1"/>
  <c r="AW76" i="2"/>
  <c r="AU76" i="2"/>
  <c r="AT76" i="2"/>
  <c r="AS76" i="2"/>
  <c r="AR76" i="2"/>
  <c r="AP76" i="2"/>
  <c r="AO76" i="2"/>
  <c r="AN76" i="2"/>
  <c r="AM76" i="2"/>
  <c r="AK76" i="2"/>
  <c r="AJ76" i="2"/>
  <c r="AI76" i="2"/>
  <c r="AH76" i="2"/>
  <c r="AF76" i="2"/>
  <c r="AE76" i="2"/>
  <c r="AD76" i="2"/>
  <c r="AC76" i="2"/>
  <c r="AA76" i="2"/>
  <c r="AZ75" i="2"/>
  <c r="AY75" i="2"/>
  <c r="AX75" i="2"/>
  <c r="AW75" i="2"/>
  <c r="BA75" i="2" s="1"/>
  <c r="BB75" i="2" s="1"/>
  <c r="AV75" i="2"/>
  <c r="AU75" i="2"/>
  <c r="AT75" i="2"/>
  <c r="AS75" i="2"/>
  <c r="AR75" i="2"/>
  <c r="AQ75" i="2"/>
  <c r="AP75" i="2"/>
  <c r="AO75" i="2"/>
  <c r="AN75" i="2"/>
  <c r="AM75" i="2"/>
  <c r="AL75" i="2"/>
  <c r="AK75" i="2"/>
  <c r="AJ75" i="2"/>
  <c r="AI75" i="2"/>
  <c r="AH75" i="2"/>
  <c r="AG75" i="2"/>
  <c r="AF75" i="2"/>
  <c r="AE75" i="2"/>
  <c r="AD75" i="2"/>
  <c r="AC75" i="2"/>
  <c r="AA75" i="2"/>
  <c r="AZ74" i="2"/>
  <c r="AY74" i="2"/>
  <c r="AX74" i="2"/>
  <c r="AW74" i="2"/>
  <c r="BA74" i="2" s="1"/>
  <c r="BB74" i="2" s="1"/>
  <c r="AU74" i="2"/>
  <c r="AT74" i="2"/>
  <c r="AS74" i="2"/>
  <c r="AR74" i="2"/>
  <c r="AP74" i="2"/>
  <c r="AO74" i="2"/>
  <c r="AN74" i="2"/>
  <c r="AM74" i="2"/>
  <c r="AK74" i="2"/>
  <c r="AJ74" i="2"/>
  <c r="AI74" i="2"/>
  <c r="AH74" i="2"/>
  <c r="AF74" i="2"/>
  <c r="AE74" i="2"/>
  <c r="AD74" i="2"/>
  <c r="AC74" i="2"/>
  <c r="AA74" i="2"/>
  <c r="AZ73" i="2"/>
  <c r="AY73" i="2"/>
  <c r="AX73" i="2"/>
  <c r="AW73" i="2"/>
  <c r="AV73" i="2"/>
  <c r="BA73" i="2" s="1"/>
  <c r="BB73" i="2" s="1"/>
  <c r="AU73" i="2"/>
  <c r="AT73" i="2"/>
  <c r="AS73" i="2"/>
  <c r="AR73" i="2"/>
  <c r="AQ73" i="2"/>
  <c r="AP73" i="2"/>
  <c r="AO73" i="2"/>
  <c r="AN73" i="2"/>
  <c r="AM73" i="2"/>
  <c r="AL73" i="2"/>
  <c r="AK73" i="2"/>
  <c r="AJ73" i="2"/>
  <c r="AI73" i="2"/>
  <c r="AH73" i="2"/>
  <c r="AG73" i="2"/>
  <c r="AF73" i="2"/>
  <c r="AE73" i="2"/>
  <c r="AD73" i="2"/>
  <c r="AC73" i="2"/>
  <c r="AA73" i="2"/>
  <c r="AZ72" i="2"/>
  <c r="AY72" i="2"/>
  <c r="AX72" i="2"/>
  <c r="AW72" i="2"/>
  <c r="BA72" i="2" s="1"/>
  <c r="BB72" i="2" s="1"/>
  <c r="AU72" i="2"/>
  <c r="AT72" i="2"/>
  <c r="AS72" i="2"/>
  <c r="AR72" i="2"/>
  <c r="AP72" i="2"/>
  <c r="AO72" i="2"/>
  <c r="AN72" i="2"/>
  <c r="AM72" i="2"/>
  <c r="AK72" i="2"/>
  <c r="AJ72" i="2"/>
  <c r="AI72" i="2"/>
  <c r="AH72" i="2"/>
  <c r="AF72" i="2"/>
  <c r="AE72" i="2"/>
  <c r="AD72" i="2"/>
  <c r="AC72" i="2"/>
  <c r="AA72" i="2"/>
  <c r="AZ71" i="2"/>
  <c r="AY71" i="2"/>
  <c r="AX71" i="2"/>
  <c r="BA71" i="2" s="1"/>
  <c r="BB71" i="2" s="1"/>
  <c r="AW71" i="2"/>
  <c r="AV71" i="2"/>
  <c r="AU71" i="2"/>
  <c r="AT71" i="2"/>
  <c r="AS71" i="2"/>
  <c r="AR71" i="2"/>
  <c r="AQ71" i="2"/>
  <c r="AP71" i="2"/>
  <c r="AO71" i="2"/>
  <c r="AN71" i="2"/>
  <c r="AM71" i="2"/>
  <c r="AL71" i="2"/>
  <c r="AK71" i="2"/>
  <c r="AJ71" i="2"/>
  <c r="AI71" i="2"/>
  <c r="AH71" i="2"/>
  <c r="AG71" i="2"/>
  <c r="AF71" i="2"/>
  <c r="AE71" i="2"/>
  <c r="AD71" i="2"/>
  <c r="AC71" i="2"/>
  <c r="AA71" i="2"/>
  <c r="BA70" i="2"/>
  <c r="BB70" i="2" s="1"/>
  <c r="AZ70" i="2"/>
  <c r="AY70" i="2"/>
  <c r="AX70" i="2"/>
  <c r="AW70" i="2"/>
  <c r="AU70" i="2"/>
  <c r="AT70" i="2"/>
  <c r="AS70" i="2"/>
  <c r="AR70" i="2"/>
  <c r="AP70" i="2"/>
  <c r="AO70" i="2"/>
  <c r="AN70" i="2"/>
  <c r="AM70" i="2"/>
  <c r="AK70" i="2"/>
  <c r="AJ70" i="2"/>
  <c r="AI70" i="2"/>
  <c r="AH70" i="2"/>
  <c r="AF70" i="2"/>
  <c r="AE70" i="2"/>
  <c r="AD70" i="2"/>
  <c r="AC70" i="2"/>
  <c r="AA70" i="2"/>
  <c r="AZ69" i="2"/>
  <c r="AY69" i="2"/>
  <c r="AX69" i="2"/>
  <c r="AW69" i="2"/>
  <c r="BA69" i="2" s="1"/>
  <c r="BB69" i="2" s="1"/>
  <c r="AV69" i="2"/>
  <c r="AU69" i="2"/>
  <c r="AT69" i="2"/>
  <c r="AS69" i="2"/>
  <c r="AR69" i="2"/>
  <c r="AQ69" i="2"/>
  <c r="AP69" i="2"/>
  <c r="AO69" i="2"/>
  <c r="AN69" i="2"/>
  <c r="AM69" i="2"/>
  <c r="AL69" i="2"/>
  <c r="AK69" i="2"/>
  <c r="AJ69" i="2"/>
  <c r="AI69" i="2"/>
  <c r="AH69" i="2"/>
  <c r="AG69" i="2"/>
  <c r="AF69" i="2"/>
  <c r="AE69" i="2"/>
  <c r="AD69" i="2"/>
  <c r="AC69" i="2"/>
  <c r="AA69" i="2"/>
  <c r="AZ68" i="2"/>
  <c r="AY68" i="2"/>
  <c r="AX68" i="2"/>
  <c r="BA68" i="2" s="1"/>
  <c r="BB68" i="2" s="1"/>
  <c r="AW68" i="2"/>
  <c r="AU68" i="2"/>
  <c r="AT68" i="2"/>
  <c r="AS68" i="2"/>
  <c r="AR68" i="2"/>
  <c r="AP68" i="2"/>
  <c r="AO68" i="2"/>
  <c r="AN68" i="2"/>
  <c r="AM68" i="2"/>
  <c r="AK68" i="2"/>
  <c r="AJ68" i="2"/>
  <c r="AI68" i="2"/>
  <c r="AH68" i="2"/>
  <c r="AF68" i="2"/>
  <c r="AE68" i="2"/>
  <c r="AD68" i="2"/>
  <c r="AC68" i="2"/>
  <c r="AA68" i="2"/>
  <c r="AZ67" i="2"/>
  <c r="AY67" i="2"/>
  <c r="AX67" i="2"/>
  <c r="AW67" i="2"/>
  <c r="BA67" i="2" s="1"/>
  <c r="BB67" i="2" s="1"/>
  <c r="AV67" i="2"/>
  <c r="AU67" i="2"/>
  <c r="AT67" i="2"/>
  <c r="AS67" i="2"/>
  <c r="AR67" i="2"/>
  <c r="AQ67" i="2"/>
  <c r="AP67" i="2"/>
  <c r="AO67" i="2"/>
  <c r="AN67" i="2"/>
  <c r="AM67" i="2"/>
  <c r="AL67" i="2"/>
  <c r="AK67" i="2"/>
  <c r="AJ67" i="2"/>
  <c r="AI67" i="2"/>
  <c r="AH67" i="2"/>
  <c r="AG67" i="2"/>
  <c r="AF67" i="2"/>
  <c r="AE67" i="2"/>
  <c r="AD67" i="2"/>
  <c r="AC67" i="2"/>
  <c r="AA67" i="2"/>
  <c r="AZ66" i="2"/>
  <c r="AY66" i="2"/>
  <c r="AX66" i="2"/>
  <c r="AW66" i="2"/>
  <c r="BA66" i="2" s="1"/>
  <c r="BB66" i="2" s="1"/>
  <c r="AU66" i="2"/>
  <c r="AT66" i="2"/>
  <c r="AS66" i="2"/>
  <c r="AR66" i="2"/>
  <c r="AP66" i="2"/>
  <c r="AO66" i="2"/>
  <c r="AN66" i="2"/>
  <c r="AM66" i="2"/>
  <c r="AK66" i="2"/>
  <c r="AJ66" i="2"/>
  <c r="AI66" i="2"/>
  <c r="AH66" i="2"/>
  <c r="AF66" i="2"/>
  <c r="AE66" i="2"/>
  <c r="AD66" i="2"/>
  <c r="AC66" i="2"/>
  <c r="AA66" i="2"/>
  <c r="AZ65" i="2"/>
  <c r="AY65" i="2"/>
  <c r="AX65" i="2"/>
  <c r="AW65" i="2"/>
  <c r="AV65" i="2"/>
  <c r="BA65" i="2" s="1"/>
  <c r="BB65" i="2" s="1"/>
  <c r="AU65" i="2"/>
  <c r="AT65" i="2"/>
  <c r="AS65" i="2"/>
  <c r="AR65" i="2"/>
  <c r="AQ65" i="2"/>
  <c r="AP65" i="2"/>
  <c r="AO65" i="2"/>
  <c r="AN65" i="2"/>
  <c r="AM65" i="2"/>
  <c r="AL65" i="2"/>
  <c r="AK65" i="2"/>
  <c r="AJ65" i="2"/>
  <c r="AI65" i="2"/>
  <c r="AH65" i="2"/>
  <c r="AG65" i="2"/>
  <c r="AF65" i="2"/>
  <c r="AE65" i="2"/>
  <c r="AD65" i="2"/>
  <c r="AC65" i="2"/>
  <c r="AA65" i="2"/>
  <c r="AZ64" i="2"/>
  <c r="AY64" i="2"/>
  <c r="AX64" i="2"/>
  <c r="AW64" i="2"/>
  <c r="BA64" i="2" s="1"/>
  <c r="BB64" i="2" s="1"/>
  <c r="AU64" i="2"/>
  <c r="AT64" i="2"/>
  <c r="AS64" i="2"/>
  <c r="AR64" i="2"/>
  <c r="AP64" i="2"/>
  <c r="AO64" i="2"/>
  <c r="AN64" i="2"/>
  <c r="AM64" i="2"/>
  <c r="AK64" i="2"/>
  <c r="AJ64" i="2"/>
  <c r="AI64" i="2"/>
  <c r="AH64" i="2"/>
  <c r="AF64" i="2"/>
  <c r="AE64" i="2"/>
  <c r="AD64" i="2"/>
  <c r="AC64" i="2"/>
  <c r="AA64" i="2"/>
  <c r="AZ63" i="2"/>
  <c r="AY63" i="2"/>
  <c r="AX63" i="2"/>
  <c r="BA63" i="2" s="1"/>
  <c r="BB63" i="2" s="1"/>
  <c r="AW63" i="2"/>
  <c r="AV63" i="2"/>
  <c r="AU63" i="2"/>
  <c r="AT63" i="2"/>
  <c r="AS63" i="2"/>
  <c r="AR63" i="2"/>
  <c r="AQ63" i="2"/>
  <c r="AP63" i="2"/>
  <c r="AO63" i="2"/>
  <c r="AN63" i="2"/>
  <c r="AM63" i="2"/>
  <c r="AL63" i="2"/>
  <c r="AK63" i="2"/>
  <c r="AJ63" i="2"/>
  <c r="AI63" i="2"/>
  <c r="AH63" i="2"/>
  <c r="AG63" i="2"/>
  <c r="AF63" i="2"/>
  <c r="AE63" i="2"/>
  <c r="AD63" i="2"/>
  <c r="AC63" i="2"/>
  <c r="AA63" i="2"/>
  <c r="BA62" i="2"/>
  <c r="BB62" i="2" s="1"/>
  <c r="AZ62" i="2"/>
  <c r="AY62" i="2"/>
  <c r="AX62" i="2"/>
  <c r="AW62" i="2"/>
  <c r="AU62" i="2"/>
  <c r="AT62" i="2"/>
  <c r="AS62" i="2"/>
  <c r="AR62" i="2"/>
  <c r="AP62" i="2"/>
  <c r="AO62" i="2"/>
  <c r="AN62" i="2"/>
  <c r="AM62" i="2"/>
  <c r="AK62" i="2"/>
  <c r="AJ62" i="2"/>
  <c r="AI62" i="2"/>
  <c r="AH62" i="2"/>
  <c r="AF62" i="2"/>
  <c r="AE62" i="2"/>
  <c r="AD62" i="2"/>
  <c r="AC62" i="2"/>
  <c r="AA62" i="2"/>
  <c r="AZ61" i="2"/>
  <c r="AY61" i="2"/>
  <c r="AX61" i="2"/>
  <c r="AW61" i="2"/>
  <c r="BA61" i="2" s="1"/>
  <c r="BB61" i="2" s="1"/>
  <c r="AV61" i="2"/>
  <c r="AU61" i="2"/>
  <c r="AT61" i="2"/>
  <c r="AS61" i="2"/>
  <c r="AR61" i="2"/>
  <c r="AQ61" i="2"/>
  <c r="AP61" i="2"/>
  <c r="AO61" i="2"/>
  <c r="AN61" i="2"/>
  <c r="AM61" i="2"/>
  <c r="AL61" i="2"/>
  <c r="AK61" i="2"/>
  <c r="AJ61" i="2"/>
  <c r="AI61" i="2"/>
  <c r="AH61" i="2"/>
  <c r="AG61" i="2"/>
  <c r="AF61" i="2"/>
  <c r="AE61" i="2"/>
  <c r="AD61" i="2"/>
  <c r="AC61" i="2"/>
  <c r="AA61" i="2"/>
  <c r="AZ60" i="2"/>
  <c r="AY60" i="2"/>
  <c r="AX60" i="2"/>
  <c r="BA60" i="2" s="1"/>
  <c r="BB60" i="2" s="1"/>
  <c r="AW60" i="2"/>
  <c r="AU60" i="2"/>
  <c r="AT60" i="2"/>
  <c r="AS60" i="2"/>
  <c r="AR60" i="2"/>
  <c r="AP60" i="2"/>
  <c r="AO60" i="2"/>
  <c r="AN60" i="2"/>
  <c r="AM60" i="2"/>
  <c r="AK60" i="2"/>
  <c r="AJ60" i="2"/>
  <c r="AI60" i="2"/>
  <c r="AH60" i="2"/>
  <c r="AF60" i="2"/>
  <c r="AE60" i="2"/>
  <c r="AD60" i="2"/>
  <c r="AC60" i="2"/>
  <c r="AA60" i="2"/>
  <c r="AZ59" i="2"/>
  <c r="AY59" i="2"/>
  <c r="AX59" i="2"/>
  <c r="AW59" i="2"/>
  <c r="BA59" i="2" s="1"/>
  <c r="BB59" i="2" s="1"/>
  <c r="AV59" i="2"/>
  <c r="AU59" i="2"/>
  <c r="AT59" i="2"/>
  <c r="AS59" i="2"/>
  <c r="AR59" i="2"/>
  <c r="AQ59" i="2"/>
  <c r="AP59" i="2"/>
  <c r="AO59" i="2"/>
  <c r="AN59" i="2"/>
  <c r="AM59" i="2"/>
  <c r="AL59" i="2"/>
  <c r="AK59" i="2"/>
  <c r="AJ59" i="2"/>
  <c r="AI59" i="2"/>
  <c r="AH59" i="2"/>
  <c r="AG59" i="2"/>
  <c r="AF59" i="2"/>
  <c r="AE59" i="2"/>
  <c r="AD59" i="2"/>
  <c r="AC59" i="2"/>
  <c r="AA59" i="2"/>
  <c r="AZ58" i="2"/>
  <c r="AY58" i="2"/>
  <c r="AX58" i="2"/>
  <c r="AW58" i="2"/>
  <c r="BA58" i="2" s="1"/>
  <c r="BB58" i="2" s="1"/>
  <c r="AU58" i="2"/>
  <c r="AT58" i="2"/>
  <c r="AS58" i="2"/>
  <c r="AR58" i="2"/>
  <c r="AP58" i="2"/>
  <c r="AO58" i="2"/>
  <c r="AN58" i="2"/>
  <c r="AM58" i="2"/>
  <c r="AK58" i="2"/>
  <c r="AJ58" i="2"/>
  <c r="AI58" i="2"/>
  <c r="AH58" i="2"/>
  <c r="AF58" i="2"/>
  <c r="AE58" i="2"/>
  <c r="AD58" i="2"/>
  <c r="AC58" i="2"/>
  <c r="AA58" i="2"/>
  <c r="AZ57" i="2"/>
  <c r="AY57" i="2"/>
  <c r="AX57" i="2"/>
  <c r="AW57" i="2"/>
  <c r="AV57" i="2"/>
  <c r="BA57" i="2" s="1"/>
  <c r="BB57" i="2" s="1"/>
  <c r="AU57" i="2"/>
  <c r="AT57" i="2"/>
  <c r="AS57" i="2"/>
  <c r="AR57" i="2"/>
  <c r="AQ57" i="2"/>
  <c r="AP57" i="2"/>
  <c r="AO57" i="2"/>
  <c r="AN57" i="2"/>
  <c r="AM57" i="2"/>
  <c r="AL57" i="2"/>
  <c r="AK57" i="2"/>
  <c r="AJ57" i="2"/>
  <c r="AI57" i="2"/>
  <c r="AH57" i="2"/>
  <c r="AG57" i="2"/>
  <c r="AF57" i="2"/>
  <c r="AE57" i="2"/>
  <c r="AD57" i="2"/>
  <c r="AC57" i="2"/>
  <c r="AA57" i="2"/>
  <c r="AZ56" i="2"/>
  <c r="AY56" i="2"/>
  <c r="AX56" i="2"/>
  <c r="AW56" i="2"/>
  <c r="BA56" i="2" s="1"/>
  <c r="BB56" i="2" s="1"/>
  <c r="AU56" i="2"/>
  <c r="AT56" i="2"/>
  <c r="AS56" i="2"/>
  <c r="AR56" i="2"/>
  <c r="AP56" i="2"/>
  <c r="AO56" i="2"/>
  <c r="AN56" i="2"/>
  <c r="AM56" i="2"/>
  <c r="AK56" i="2"/>
  <c r="AJ56" i="2"/>
  <c r="AI56" i="2"/>
  <c r="AH56" i="2"/>
  <c r="AF56" i="2"/>
  <c r="AE56" i="2"/>
  <c r="AD56" i="2"/>
  <c r="AC56" i="2"/>
  <c r="AA56" i="2"/>
  <c r="AZ55" i="2"/>
  <c r="AY55" i="2"/>
  <c r="AX55" i="2"/>
  <c r="AW55" i="2"/>
  <c r="AV55" i="2"/>
  <c r="BA55" i="2" s="1"/>
  <c r="BB55" i="2" s="1"/>
  <c r="AU55" i="2"/>
  <c r="AT55" i="2"/>
  <c r="AS55" i="2"/>
  <c r="AR55" i="2"/>
  <c r="AQ55" i="2"/>
  <c r="AP55" i="2"/>
  <c r="AO55" i="2"/>
  <c r="AN55" i="2"/>
  <c r="AM55" i="2"/>
  <c r="AL55" i="2"/>
  <c r="AK55" i="2"/>
  <c r="AJ55" i="2"/>
  <c r="AI55" i="2"/>
  <c r="AH55" i="2"/>
  <c r="AG55" i="2"/>
  <c r="AF55" i="2"/>
  <c r="AE55" i="2"/>
  <c r="AD55" i="2"/>
  <c r="AC55" i="2"/>
  <c r="AA55" i="2"/>
  <c r="BA54" i="2"/>
  <c r="BB54" i="2" s="1"/>
  <c r="AZ54" i="2"/>
  <c r="AY54" i="2"/>
  <c r="AX54" i="2"/>
  <c r="AW54" i="2"/>
  <c r="AU54" i="2"/>
  <c r="AT54" i="2"/>
  <c r="AS54" i="2"/>
  <c r="AR54" i="2"/>
  <c r="AP54" i="2"/>
  <c r="AO54" i="2"/>
  <c r="AN54" i="2"/>
  <c r="AM54" i="2"/>
  <c r="AK54" i="2"/>
  <c r="AJ54" i="2"/>
  <c r="AI54" i="2"/>
  <c r="AH54" i="2"/>
  <c r="AF54" i="2"/>
  <c r="AE54" i="2"/>
  <c r="AD54" i="2"/>
  <c r="AC54" i="2"/>
  <c r="AA54" i="2"/>
  <c r="AZ53" i="2"/>
  <c r="AY53" i="2"/>
  <c r="AX53" i="2"/>
  <c r="AW53" i="2"/>
  <c r="AV53" i="2"/>
  <c r="BA53" i="2" s="1"/>
  <c r="BB53" i="2" s="1"/>
  <c r="AU53" i="2"/>
  <c r="AT53" i="2"/>
  <c r="AS53" i="2"/>
  <c r="AR53" i="2"/>
  <c r="AQ53" i="2"/>
  <c r="AP53" i="2"/>
  <c r="AO53" i="2"/>
  <c r="AN53" i="2"/>
  <c r="AM53" i="2"/>
  <c r="AL53" i="2"/>
  <c r="AK53" i="2"/>
  <c r="AJ53" i="2"/>
  <c r="AI53" i="2"/>
  <c r="AH53" i="2"/>
  <c r="AG53" i="2"/>
  <c r="AF53" i="2"/>
  <c r="AE53" i="2"/>
  <c r="AD53" i="2"/>
  <c r="AC53" i="2"/>
  <c r="AA53" i="2"/>
  <c r="AZ52" i="2"/>
  <c r="BA52" i="2" s="1"/>
  <c r="BB52" i="2" s="1"/>
  <c r="AY52" i="2"/>
  <c r="AX52" i="2"/>
  <c r="AW52" i="2"/>
  <c r="AU52" i="2"/>
  <c r="AT52" i="2"/>
  <c r="AS52" i="2"/>
  <c r="AR52" i="2"/>
  <c r="AP52" i="2"/>
  <c r="AO52" i="2"/>
  <c r="AN52" i="2"/>
  <c r="AM52" i="2"/>
  <c r="AK52" i="2"/>
  <c r="AJ52" i="2"/>
  <c r="AI52" i="2"/>
  <c r="AH52" i="2"/>
  <c r="AF52" i="2"/>
  <c r="AE52" i="2"/>
  <c r="AD52" i="2"/>
  <c r="AC52" i="2"/>
  <c r="AA52" i="2"/>
  <c r="AZ51" i="2"/>
  <c r="AY51" i="2"/>
  <c r="AX51" i="2"/>
  <c r="AW51" i="2"/>
  <c r="BA51" i="2" s="1"/>
  <c r="BB51" i="2" s="1"/>
  <c r="AV51" i="2"/>
  <c r="AU51" i="2"/>
  <c r="AT51" i="2"/>
  <c r="AS51" i="2"/>
  <c r="AR51" i="2"/>
  <c r="AQ51" i="2"/>
  <c r="AP51" i="2"/>
  <c r="AO51" i="2"/>
  <c r="AN51" i="2"/>
  <c r="AM51" i="2"/>
  <c r="AL51" i="2"/>
  <c r="AK51" i="2"/>
  <c r="AJ51" i="2"/>
  <c r="AI51" i="2"/>
  <c r="AH51" i="2"/>
  <c r="AG51" i="2"/>
  <c r="AF51" i="2"/>
  <c r="AE51" i="2"/>
  <c r="AD51" i="2"/>
  <c r="AC51" i="2"/>
  <c r="AA51" i="2"/>
  <c r="AZ50" i="2"/>
  <c r="AY50" i="2"/>
  <c r="AX50" i="2"/>
  <c r="AW50" i="2"/>
  <c r="BA50" i="2" s="1"/>
  <c r="BB50" i="2" s="1"/>
  <c r="AU50" i="2"/>
  <c r="AT50" i="2"/>
  <c r="AS50" i="2"/>
  <c r="AR50" i="2"/>
  <c r="AP50" i="2"/>
  <c r="AO50" i="2"/>
  <c r="AN50" i="2"/>
  <c r="AM50" i="2"/>
  <c r="AK50" i="2"/>
  <c r="AJ50" i="2"/>
  <c r="AI50" i="2"/>
  <c r="AH50" i="2"/>
  <c r="AF50" i="2"/>
  <c r="AE50" i="2"/>
  <c r="AD50" i="2"/>
  <c r="AC50" i="2"/>
  <c r="AA50" i="2"/>
  <c r="T50" i="2"/>
  <c r="AZ49" i="2"/>
  <c r="AY49" i="2"/>
  <c r="AX49" i="2"/>
  <c r="AW49" i="2"/>
  <c r="AV49" i="2"/>
  <c r="BA49" i="2" s="1"/>
  <c r="BB49" i="2" s="1"/>
  <c r="AU49" i="2"/>
  <c r="AT49" i="2"/>
  <c r="AS49" i="2"/>
  <c r="AR49" i="2"/>
  <c r="AQ49" i="2"/>
  <c r="AP49" i="2"/>
  <c r="AO49" i="2"/>
  <c r="AN49" i="2"/>
  <c r="AM49" i="2"/>
  <c r="AL49" i="2"/>
  <c r="AK49" i="2"/>
  <c r="AJ49" i="2"/>
  <c r="AI49" i="2"/>
  <c r="AH49" i="2"/>
  <c r="AG49" i="2"/>
  <c r="AF49" i="2"/>
  <c r="AE49" i="2"/>
  <c r="AD49" i="2"/>
  <c r="AC49" i="2"/>
  <c r="AA49" i="2"/>
  <c r="T49" i="2"/>
  <c r="BA48" i="2"/>
  <c r="BB48" i="2" s="1"/>
  <c r="AZ48" i="2"/>
  <c r="AY48" i="2"/>
  <c r="AX48" i="2"/>
  <c r="AW48" i="2"/>
  <c r="AU48" i="2"/>
  <c r="AT48" i="2"/>
  <c r="AS48" i="2"/>
  <c r="AR48" i="2"/>
  <c r="AP48" i="2"/>
  <c r="AO48" i="2"/>
  <c r="AN48" i="2"/>
  <c r="AM48" i="2"/>
  <c r="AK48" i="2"/>
  <c r="AJ48" i="2"/>
  <c r="AI48" i="2"/>
  <c r="AH48" i="2"/>
  <c r="AF48" i="2"/>
  <c r="AE48" i="2"/>
  <c r="AD48" i="2"/>
  <c r="AC48" i="2"/>
  <c r="AA48" i="2"/>
  <c r="T48" i="2"/>
  <c r="BA47" i="2"/>
  <c r="BB47" i="2" s="1"/>
  <c r="AZ47" i="2"/>
  <c r="AY47" i="2"/>
  <c r="AX47" i="2"/>
  <c r="AW47" i="2"/>
  <c r="AV47" i="2"/>
  <c r="AU47" i="2"/>
  <c r="AT47" i="2"/>
  <c r="AS47" i="2"/>
  <c r="AR47" i="2"/>
  <c r="AQ47" i="2"/>
  <c r="AP47" i="2"/>
  <c r="AO47" i="2"/>
  <c r="AN47" i="2"/>
  <c r="AM47" i="2"/>
  <c r="AL47" i="2"/>
  <c r="AK47" i="2"/>
  <c r="AJ47" i="2"/>
  <c r="AI47" i="2"/>
  <c r="AH47" i="2"/>
  <c r="AG47" i="2"/>
  <c r="AF47" i="2"/>
  <c r="AE47" i="2"/>
  <c r="AD47" i="2"/>
  <c r="AC47" i="2"/>
  <c r="AA47" i="2"/>
  <c r="T47" i="2"/>
  <c r="AZ46" i="2"/>
  <c r="AY46" i="2"/>
  <c r="AX46" i="2"/>
  <c r="AW46" i="2"/>
  <c r="BA46" i="2" s="1"/>
  <c r="BB46" i="2" s="1"/>
  <c r="AU46" i="2"/>
  <c r="AT46" i="2"/>
  <c r="AS46" i="2"/>
  <c r="AR46" i="2"/>
  <c r="AP46" i="2"/>
  <c r="AO46" i="2"/>
  <c r="AN46" i="2"/>
  <c r="AM46" i="2"/>
  <c r="AK46" i="2"/>
  <c r="AJ46" i="2"/>
  <c r="AI46" i="2"/>
  <c r="AH46" i="2"/>
  <c r="AF46" i="2"/>
  <c r="AE46" i="2"/>
  <c r="AD46" i="2"/>
  <c r="AC46" i="2"/>
  <c r="AA46" i="2"/>
  <c r="AZ45" i="2"/>
  <c r="AY45" i="2"/>
  <c r="AX45" i="2"/>
  <c r="AW45" i="2"/>
  <c r="AV45" i="2"/>
  <c r="BA45" i="2" s="1"/>
  <c r="BB45" i="2" s="1"/>
  <c r="AU45" i="2"/>
  <c r="AT45" i="2"/>
  <c r="AS45" i="2"/>
  <c r="AR45" i="2"/>
  <c r="AQ45" i="2"/>
  <c r="AP45" i="2"/>
  <c r="AO45" i="2"/>
  <c r="AN45" i="2"/>
  <c r="AM45" i="2"/>
  <c r="AL45" i="2"/>
  <c r="AK45" i="2"/>
  <c r="AJ45" i="2"/>
  <c r="AI45" i="2"/>
  <c r="AH45" i="2"/>
  <c r="AG45" i="2"/>
  <c r="AF45" i="2"/>
  <c r="AE45" i="2"/>
  <c r="AD45" i="2"/>
  <c r="AC45" i="2"/>
  <c r="AA45" i="2"/>
  <c r="AZ44" i="2"/>
  <c r="AY44" i="2"/>
  <c r="AX44" i="2"/>
  <c r="AW44" i="2"/>
  <c r="BA44" i="2" s="1"/>
  <c r="BB44" i="2" s="1"/>
  <c r="AU44" i="2"/>
  <c r="AT44" i="2"/>
  <c r="AS44" i="2"/>
  <c r="AR44" i="2"/>
  <c r="AP44" i="2"/>
  <c r="AO44" i="2"/>
  <c r="AN44" i="2"/>
  <c r="AM44" i="2"/>
  <c r="AK44" i="2"/>
  <c r="AJ44" i="2"/>
  <c r="AI44" i="2"/>
  <c r="AH44" i="2"/>
  <c r="AF44" i="2"/>
  <c r="AE44" i="2"/>
  <c r="AD44" i="2"/>
  <c r="AC44" i="2"/>
  <c r="AA44" i="2"/>
  <c r="AZ43" i="2"/>
  <c r="AY43" i="2"/>
  <c r="AX43" i="2"/>
  <c r="AW43" i="2"/>
  <c r="AV43" i="2"/>
  <c r="BA43" i="2" s="1"/>
  <c r="BB43" i="2" s="1"/>
  <c r="AU43" i="2"/>
  <c r="AT43" i="2"/>
  <c r="AS43" i="2"/>
  <c r="AR43" i="2"/>
  <c r="AQ43" i="2"/>
  <c r="AP43" i="2"/>
  <c r="AO43" i="2"/>
  <c r="AN43" i="2"/>
  <c r="AM43" i="2"/>
  <c r="AL43" i="2"/>
  <c r="AK43" i="2"/>
  <c r="AJ43" i="2"/>
  <c r="AI43" i="2"/>
  <c r="AH43" i="2"/>
  <c r="AG43" i="2"/>
  <c r="AF43" i="2"/>
  <c r="AE43" i="2"/>
  <c r="AD43" i="2"/>
  <c r="AC43" i="2"/>
  <c r="AA43" i="2"/>
  <c r="BA42" i="2"/>
  <c r="BB42" i="2" s="1"/>
  <c r="AZ42" i="2"/>
  <c r="AY42" i="2"/>
  <c r="AX42" i="2"/>
  <c r="AW42" i="2"/>
  <c r="AU42" i="2"/>
  <c r="AT42" i="2"/>
  <c r="AS42" i="2"/>
  <c r="AR42" i="2"/>
  <c r="AP42" i="2"/>
  <c r="AO42" i="2"/>
  <c r="AN42" i="2"/>
  <c r="AM42" i="2"/>
  <c r="AK42" i="2"/>
  <c r="AJ42" i="2"/>
  <c r="AI42" i="2"/>
  <c r="AH42" i="2"/>
  <c r="AF42" i="2"/>
  <c r="AE42" i="2"/>
  <c r="AD42" i="2"/>
  <c r="AC42" i="2"/>
  <c r="AA42" i="2"/>
  <c r="AZ41" i="2"/>
  <c r="AY41" i="2"/>
  <c r="AX41" i="2"/>
  <c r="AW41" i="2"/>
  <c r="AV41" i="2"/>
  <c r="BA41" i="2" s="1"/>
  <c r="BB41" i="2" s="1"/>
  <c r="AU41" i="2"/>
  <c r="AT41" i="2"/>
  <c r="AS41" i="2"/>
  <c r="AR41" i="2"/>
  <c r="AQ41" i="2"/>
  <c r="AP41" i="2"/>
  <c r="AO41" i="2"/>
  <c r="AN41" i="2"/>
  <c r="AM41" i="2"/>
  <c r="AL41" i="2"/>
  <c r="AK41" i="2"/>
  <c r="AJ41" i="2"/>
  <c r="AI41" i="2"/>
  <c r="AH41" i="2"/>
  <c r="AG41" i="2"/>
  <c r="AF41" i="2"/>
  <c r="AE41" i="2"/>
  <c r="AD41" i="2"/>
  <c r="AC41" i="2"/>
  <c r="AA41" i="2"/>
  <c r="BA40" i="2"/>
  <c r="BB40" i="2" s="1"/>
  <c r="AZ40" i="2"/>
  <c r="AY40" i="2"/>
  <c r="AX40" i="2"/>
  <c r="AW40" i="2"/>
  <c r="AU40" i="2"/>
  <c r="AT40" i="2"/>
  <c r="AS40" i="2"/>
  <c r="AR40" i="2"/>
  <c r="AP40" i="2"/>
  <c r="AO40" i="2"/>
  <c r="AN40" i="2"/>
  <c r="AM40" i="2"/>
  <c r="AK40" i="2"/>
  <c r="AJ40" i="2"/>
  <c r="AI40" i="2"/>
  <c r="AH40" i="2"/>
  <c r="AF40" i="2"/>
  <c r="AE40" i="2"/>
  <c r="AD40" i="2"/>
  <c r="AC40" i="2"/>
  <c r="AA40" i="2"/>
  <c r="AZ39" i="2"/>
  <c r="AY39" i="2"/>
  <c r="AX39" i="2"/>
  <c r="AW39" i="2"/>
  <c r="BA39" i="2" s="1"/>
  <c r="BB39" i="2" s="1"/>
  <c r="AV39" i="2"/>
  <c r="AU39" i="2"/>
  <c r="AT39" i="2"/>
  <c r="AS39" i="2"/>
  <c r="AR39" i="2"/>
  <c r="AQ39" i="2"/>
  <c r="AP39" i="2"/>
  <c r="AO39" i="2"/>
  <c r="AN39" i="2"/>
  <c r="AM39" i="2"/>
  <c r="AL39" i="2"/>
  <c r="AK39" i="2"/>
  <c r="AJ39" i="2"/>
  <c r="AI39" i="2"/>
  <c r="AH39" i="2"/>
  <c r="AG39" i="2"/>
  <c r="AF39" i="2"/>
  <c r="AE39" i="2"/>
  <c r="AD39" i="2"/>
  <c r="AC39" i="2"/>
  <c r="AA39" i="2"/>
  <c r="AZ38" i="2"/>
  <c r="AY38" i="2"/>
  <c r="AX38" i="2"/>
  <c r="AW38" i="2"/>
  <c r="BA38" i="2" s="1"/>
  <c r="BB38" i="2" s="1"/>
  <c r="AU38" i="2"/>
  <c r="AT38" i="2"/>
  <c r="AS38" i="2"/>
  <c r="AR38" i="2"/>
  <c r="AP38" i="2"/>
  <c r="AO38" i="2"/>
  <c r="AN38" i="2"/>
  <c r="AM38" i="2"/>
  <c r="AK38" i="2"/>
  <c r="AJ38" i="2"/>
  <c r="AI38" i="2"/>
  <c r="AH38" i="2"/>
  <c r="AF38" i="2"/>
  <c r="AE38" i="2"/>
  <c r="AD38" i="2"/>
  <c r="AC38" i="2"/>
  <c r="AA38" i="2"/>
  <c r="AZ37" i="2"/>
  <c r="AY37" i="2"/>
  <c r="AX37" i="2"/>
  <c r="AW37" i="2"/>
  <c r="AV37" i="2"/>
  <c r="BA37" i="2" s="1"/>
  <c r="BB37" i="2" s="1"/>
  <c r="AU37" i="2"/>
  <c r="AT37" i="2"/>
  <c r="AS37" i="2"/>
  <c r="AR37" i="2"/>
  <c r="AQ37" i="2"/>
  <c r="AP37" i="2"/>
  <c r="AO37" i="2"/>
  <c r="AN37" i="2"/>
  <c r="AM37" i="2"/>
  <c r="AL37" i="2"/>
  <c r="AK37" i="2"/>
  <c r="AJ37" i="2"/>
  <c r="AI37" i="2"/>
  <c r="AH37" i="2"/>
  <c r="AG37" i="2"/>
  <c r="AF37" i="2"/>
  <c r="AE37" i="2"/>
  <c r="AD37" i="2"/>
  <c r="AC37" i="2"/>
  <c r="AA37" i="2"/>
  <c r="AZ36" i="2"/>
  <c r="AY36" i="2"/>
  <c r="AX36" i="2"/>
  <c r="AW36" i="2"/>
  <c r="AV36" i="2"/>
  <c r="BA36" i="2" s="1"/>
  <c r="BB36" i="2" s="1"/>
  <c r="AU36" i="2"/>
  <c r="AT36" i="2"/>
  <c r="AS36" i="2"/>
  <c r="AR36" i="2"/>
  <c r="AQ36" i="2"/>
  <c r="AP36" i="2"/>
  <c r="AO36" i="2"/>
  <c r="AN36" i="2"/>
  <c r="AM36" i="2"/>
  <c r="AL36" i="2"/>
  <c r="AK36" i="2"/>
  <c r="AJ36" i="2"/>
  <c r="AI36" i="2"/>
  <c r="AH36" i="2"/>
  <c r="AG36" i="2"/>
  <c r="AF36" i="2"/>
  <c r="AE36" i="2"/>
  <c r="AD36" i="2"/>
  <c r="AC36" i="2"/>
  <c r="AA36" i="2"/>
  <c r="AZ35" i="2"/>
  <c r="AY35" i="2"/>
  <c r="AX35" i="2"/>
  <c r="AW35" i="2"/>
  <c r="BA35" i="2" s="1"/>
  <c r="BB35" i="2" s="1"/>
  <c r="AU35" i="2"/>
  <c r="AT35" i="2"/>
  <c r="AS35" i="2"/>
  <c r="AR35" i="2"/>
  <c r="AP35" i="2"/>
  <c r="AO35" i="2"/>
  <c r="AN35" i="2"/>
  <c r="AM35" i="2"/>
  <c r="AK35" i="2"/>
  <c r="AJ35" i="2"/>
  <c r="AI35" i="2"/>
  <c r="AH35" i="2"/>
  <c r="AF35" i="2"/>
  <c r="AE35" i="2"/>
  <c r="AD35" i="2"/>
  <c r="AC35" i="2"/>
  <c r="AA35" i="2"/>
  <c r="BA34" i="2"/>
  <c r="BB34" i="2" s="1"/>
  <c r="AZ34" i="2"/>
  <c r="AY34" i="2"/>
  <c r="AX34" i="2"/>
  <c r="AW34" i="2"/>
  <c r="AU34" i="2"/>
  <c r="AT34" i="2"/>
  <c r="AS34" i="2"/>
  <c r="AR34" i="2"/>
  <c r="AP34" i="2"/>
  <c r="AO34" i="2"/>
  <c r="AN34" i="2"/>
  <c r="AM34" i="2"/>
  <c r="AK34" i="2"/>
  <c r="AJ34" i="2"/>
  <c r="AI34" i="2"/>
  <c r="AH34" i="2"/>
  <c r="AF34" i="2"/>
  <c r="AE34" i="2"/>
  <c r="AD34" i="2"/>
  <c r="AC34" i="2"/>
  <c r="AA34" i="2"/>
  <c r="AZ33" i="2"/>
  <c r="AY33" i="2"/>
  <c r="AX33" i="2"/>
  <c r="AW33" i="2"/>
  <c r="AV33" i="2"/>
  <c r="BA33" i="2" s="1"/>
  <c r="BB33" i="2" s="1"/>
  <c r="AU33" i="2"/>
  <c r="AT33" i="2"/>
  <c r="AS33" i="2"/>
  <c r="AR33" i="2"/>
  <c r="AQ33" i="2"/>
  <c r="AP33" i="2"/>
  <c r="AO33" i="2"/>
  <c r="AN33" i="2"/>
  <c r="AM33" i="2"/>
  <c r="AL33" i="2"/>
  <c r="AK33" i="2"/>
  <c r="AJ33" i="2"/>
  <c r="AI33" i="2"/>
  <c r="AH33" i="2"/>
  <c r="AG33" i="2"/>
  <c r="AF33" i="2"/>
  <c r="AE33" i="2"/>
  <c r="AD33" i="2"/>
  <c r="AC33" i="2"/>
  <c r="AA33" i="2"/>
  <c r="BA32" i="2"/>
  <c r="BB32" i="2" s="1"/>
  <c r="AZ32" i="2"/>
  <c r="AY32" i="2"/>
  <c r="AX32" i="2"/>
  <c r="AW32" i="2"/>
  <c r="AU32" i="2"/>
  <c r="AT32" i="2"/>
  <c r="AS32" i="2"/>
  <c r="AR32" i="2"/>
  <c r="AP32" i="2"/>
  <c r="AO32" i="2"/>
  <c r="AN32" i="2"/>
  <c r="AM32" i="2"/>
  <c r="AK32" i="2"/>
  <c r="AJ32" i="2"/>
  <c r="AI32" i="2"/>
  <c r="AH32" i="2"/>
  <c r="AF32" i="2"/>
  <c r="AE32" i="2"/>
  <c r="AD32" i="2"/>
  <c r="AC32" i="2"/>
  <c r="AA32" i="2"/>
  <c r="AZ31" i="2"/>
  <c r="AY31" i="2"/>
  <c r="AX31" i="2"/>
  <c r="AW31" i="2"/>
  <c r="AV31" i="2"/>
  <c r="BA31" i="2" s="1"/>
  <c r="BB31" i="2" s="1"/>
  <c r="AU31" i="2"/>
  <c r="AT31" i="2"/>
  <c r="AS31" i="2"/>
  <c r="AR31" i="2"/>
  <c r="AQ31" i="2"/>
  <c r="AP31" i="2"/>
  <c r="AO31" i="2"/>
  <c r="AN31" i="2"/>
  <c r="AM31" i="2"/>
  <c r="AL31" i="2"/>
  <c r="AK31" i="2"/>
  <c r="AJ31" i="2"/>
  <c r="AI31" i="2"/>
  <c r="AH31" i="2"/>
  <c r="AG31" i="2"/>
  <c r="AF31" i="2"/>
  <c r="AE31" i="2"/>
  <c r="AD31" i="2"/>
  <c r="AC31" i="2"/>
  <c r="AA31" i="2"/>
  <c r="AZ30" i="2"/>
  <c r="AY30" i="2"/>
  <c r="AX30" i="2"/>
  <c r="AW30" i="2"/>
  <c r="BA30" i="2" s="1"/>
  <c r="BB30" i="2" s="1"/>
  <c r="AU30" i="2"/>
  <c r="AT30" i="2"/>
  <c r="AS30" i="2"/>
  <c r="AR30" i="2"/>
  <c r="AP30" i="2"/>
  <c r="AO30" i="2"/>
  <c r="AN30" i="2"/>
  <c r="AM30" i="2"/>
  <c r="AK30" i="2"/>
  <c r="AJ30" i="2"/>
  <c r="AI30" i="2"/>
  <c r="AH30" i="2"/>
  <c r="AF30" i="2"/>
  <c r="AE30" i="2"/>
  <c r="AD30" i="2"/>
  <c r="AC30" i="2"/>
  <c r="AA30" i="2"/>
  <c r="AZ29" i="2"/>
  <c r="AY29" i="2"/>
  <c r="AX29" i="2"/>
  <c r="AW29" i="2"/>
  <c r="AV29" i="2"/>
  <c r="BA29" i="2" s="1"/>
  <c r="BB29" i="2" s="1"/>
  <c r="AU29" i="2"/>
  <c r="AT29" i="2"/>
  <c r="AS29" i="2"/>
  <c r="AR29" i="2"/>
  <c r="AQ29" i="2"/>
  <c r="AP29" i="2"/>
  <c r="AO29" i="2"/>
  <c r="AN29" i="2"/>
  <c r="AM29" i="2"/>
  <c r="AL29" i="2"/>
  <c r="AK29" i="2"/>
  <c r="AJ29" i="2"/>
  <c r="AI29" i="2"/>
  <c r="AH29" i="2"/>
  <c r="AG29" i="2"/>
  <c r="AF29" i="2"/>
  <c r="AE29" i="2"/>
  <c r="AD29" i="2"/>
  <c r="AC29" i="2"/>
  <c r="AA29" i="2"/>
  <c r="AZ28" i="2"/>
  <c r="AY28" i="2"/>
  <c r="AX28" i="2"/>
  <c r="AW28" i="2"/>
  <c r="BA28" i="2" s="1"/>
  <c r="BB28" i="2" s="1"/>
  <c r="AU28" i="2"/>
  <c r="AT28" i="2"/>
  <c r="AS28" i="2"/>
  <c r="AR28" i="2"/>
  <c r="AP28" i="2"/>
  <c r="AO28" i="2"/>
  <c r="AN28" i="2"/>
  <c r="AM28" i="2"/>
  <c r="AK28" i="2"/>
  <c r="AJ28" i="2"/>
  <c r="AI28" i="2"/>
  <c r="AH28" i="2"/>
  <c r="AF28" i="2"/>
  <c r="AE28" i="2"/>
  <c r="AD28" i="2"/>
  <c r="AC28" i="2"/>
  <c r="AA28" i="2"/>
  <c r="AZ27" i="2"/>
  <c r="AY27" i="2"/>
  <c r="AX27" i="2"/>
  <c r="AW27" i="2"/>
  <c r="AV27" i="2"/>
  <c r="BA27" i="2" s="1"/>
  <c r="BB27" i="2" s="1"/>
  <c r="AU27" i="2"/>
  <c r="AT27" i="2"/>
  <c r="AS27" i="2"/>
  <c r="AR27" i="2"/>
  <c r="AQ27" i="2"/>
  <c r="AP27" i="2"/>
  <c r="AO27" i="2"/>
  <c r="AN27" i="2"/>
  <c r="AM27" i="2"/>
  <c r="AL27" i="2"/>
  <c r="AK27" i="2"/>
  <c r="AJ27" i="2"/>
  <c r="AI27" i="2"/>
  <c r="AH27" i="2"/>
  <c r="AG27" i="2"/>
  <c r="AF27" i="2"/>
  <c r="AE27" i="2"/>
  <c r="AD27" i="2"/>
  <c r="AC27" i="2"/>
  <c r="AA27" i="2"/>
  <c r="BA26" i="2"/>
  <c r="BB26" i="2" s="1"/>
  <c r="AZ26" i="2"/>
  <c r="AY26" i="2"/>
  <c r="AX26" i="2"/>
  <c r="AW26" i="2"/>
  <c r="AU26" i="2"/>
  <c r="AT26" i="2"/>
  <c r="AS26" i="2"/>
  <c r="AR26" i="2"/>
  <c r="AP26" i="2"/>
  <c r="AO26" i="2"/>
  <c r="AN26" i="2"/>
  <c r="AM26" i="2"/>
  <c r="AK26" i="2"/>
  <c r="AJ26" i="2"/>
  <c r="AI26" i="2"/>
  <c r="AH26" i="2"/>
  <c r="AF26" i="2"/>
  <c r="AE26" i="2"/>
  <c r="AD26" i="2"/>
  <c r="AC26" i="2"/>
  <c r="AA26" i="2"/>
  <c r="AZ25" i="2"/>
  <c r="AY25" i="2"/>
  <c r="AX25" i="2"/>
  <c r="AW25" i="2"/>
  <c r="AV25" i="2"/>
  <c r="BA25" i="2" s="1"/>
  <c r="BB25" i="2" s="1"/>
  <c r="AU25" i="2"/>
  <c r="AT25" i="2"/>
  <c r="AS25" i="2"/>
  <c r="AR25" i="2"/>
  <c r="AQ25" i="2"/>
  <c r="AP25" i="2"/>
  <c r="AO25" i="2"/>
  <c r="AN25" i="2"/>
  <c r="AM25" i="2"/>
  <c r="AL25" i="2"/>
  <c r="AK25" i="2"/>
  <c r="AJ25" i="2"/>
  <c r="AI25" i="2"/>
  <c r="AH25" i="2"/>
  <c r="AG25" i="2"/>
  <c r="AF25" i="2"/>
  <c r="AE25" i="2"/>
  <c r="AD25" i="2"/>
  <c r="AC25" i="2"/>
  <c r="AZ24" i="2"/>
  <c r="AY24" i="2"/>
  <c r="AX24" i="2"/>
  <c r="AW24" i="2"/>
  <c r="BA24" i="2" s="1"/>
  <c r="BB24" i="2" s="1"/>
  <c r="AU24" i="2"/>
  <c r="AT24" i="2"/>
  <c r="AS24" i="2"/>
  <c r="AR24" i="2"/>
  <c r="AP24" i="2"/>
  <c r="AO24" i="2"/>
  <c r="AN24" i="2"/>
  <c r="AM24" i="2"/>
  <c r="AK24" i="2"/>
  <c r="AJ24" i="2"/>
  <c r="AI24" i="2"/>
  <c r="AH24" i="2"/>
  <c r="AF24" i="2"/>
  <c r="AE24" i="2"/>
  <c r="AD24" i="2"/>
  <c r="AC24" i="2"/>
  <c r="AA24" i="2"/>
  <c r="BA23" i="2"/>
  <c r="BB23" i="2" s="1"/>
  <c r="AZ23" i="2"/>
  <c r="AY23" i="2"/>
  <c r="AX23" i="2"/>
  <c r="AW23" i="2"/>
  <c r="AV23" i="2"/>
  <c r="AU23" i="2"/>
  <c r="AT23" i="2"/>
  <c r="AS23" i="2"/>
  <c r="AR23" i="2"/>
  <c r="AQ23" i="2"/>
  <c r="AP23" i="2"/>
  <c r="AO23" i="2"/>
  <c r="AN23" i="2"/>
  <c r="AM23" i="2"/>
  <c r="AL23" i="2"/>
  <c r="AK23" i="2"/>
  <c r="AJ23" i="2"/>
  <c r="AI23" i="2"/>
  <c r="AH23" i="2"/>
  <c r="AG23" i="2"/>
  <c r="AF23" i="2"/>
  <c r="AE23" i="2"/>
  <c r="AD23" i="2"/>
  <c r="AC23" i="2"/>
  <c r="AA23" i="2"/>
  <c r="AZ22" i="2"/>
  <c r="BA22" i="2" s="1"/>
  <c r="BB22" i="2" s="1"/>
  <c r="AY22" i="2"/>
  <c r="AX22" i="2"/>
  <c r="AW22" i="2"/>
  <c r="AU22" i="2"/>
  <c r="AT22" i="2"/>
  <c r="AS22" i="2"/>
  <c r="AR22" i="2"/>
  <c r="AP22" i="2"/>
  <c r="AO22" i="2"/>
  <c r="AN22" i="2"/>
  <c r="AM22" i="2"/>
  <c r="AK22" i="2"/>
  <c r="AJ22" i="2"/>
  <c r="AI22" i="2"/>
  <c r="AH22" i="2"/>
  <c r="AF22" i="2"/>
  <c r="AE22" i="2"/>
  <c r="AD22" i="2"/>
  <c r="AC22" i="2"/>
  <c r="AA22" i="2"/>
  <c r="BA21" i="2"/>
  <c r="BB21" i="2" s="1"/>
  <c r="AZ21" i="2"/>
  <c r="AY21" i="2"/>
  <c r="AX21" i="2"/>
  <c r="AW21" i="2"/>
  <c r="AV21" i="2"/>
  <c r="AU21" i="2"/>
  <c r="AT21" i="2"/>
  <c r="AS21" i="2"/>
  <c r="AR21" i="2"/>
  <c r="AQ21" i="2"/>
  <c r="AP21" i="2"/>
  <c r="AO21" i="2"/>
  <c r="AN21" i="2"/>
  <c r="AM21" i="2"/>
  <c r="AL21" i="2"/>
  <c r="AK21" i="2"/>
  <c r="AJ21" i="2"/>
  <c r="AI21" i="2"/>
  <c r="AH21" i="2"/>
  <c r="AG21" i="2"/>
  <c r="AF21" i="2"/>
  <c r="AE21" i="2"/>
  <c r="AD21" i="2"/>
  <c r="AC21" i="2"/>
  <c r="AA21" i="2"/>
  <c r="AZ20" i="2"/>
  <c r="AY20" i="2"/>
  <c r="AX20" i="2"/>
  <c r="AW20" i="2"/>
  <c r="BA20" i="2" s="1"/>
  <c r="BB20" i="2" s="1"/>
  <c r="AU20" i="2"/>
  <c r="AT20" i="2"/>
  <c r="AS20" i="2"/>
  <c r="AR20" i="2"/>
  <c r="AP20" i="2"/>
  <c r="AO20" i="2"/>
  <c r="AN20" i="2"/>
  <c r="AM20" i="2"/>
  <c r="AK20" i="2"/>
  <c r="AJ20" i="2"/>
  <c r="AI20" i="2"/>
  <c r="AH20" i="2"/>
  <c r="AF20" i="2"/>
  <c r="AE20" i="2"/>
  <c r="AD20" i="2"/>
  <c r="AC20" i="2"/>
  <c r="AA20" i="2"/>
  <c r="AZ19" i="2"/>
  <c r="AY19" i="2"/>
  <c r="AX19" i="2"/>
  <c r="AW19" i="2"/>
  <c r="BA19" i="2" s="1"/>
  <c r="BB19" i="2" s="1"/>
  <c r="AV19" i="2"/>
  <c r="AU19" i="2"/>
  <c r="AT19" i="2"/>
  <c r="AS19" i="2"/>
  <c r="AR19" i="2"/>
  <c r="AQ19" i="2"/>
  <c r="AP19" i="2"/>
  <c r="AO19" i="2"/>
  <c r="AN19" i="2"/>
  <c r="AM19" i="2"/>
  <c r="AL19" i="2"/>
  <c r="AK19" i="2"/>
  <c r="AJ19" i="2"/>
  <c r="AI19" i="2"/>
  <c r="AH19" i="2"/>
  <c r="AG19" i="2"/>
  <c r="AF19" i="2"/>
  <c r="AE19" i="2"/>
  <c r="AD19" i="2"/>
  <c r="AC19" i="2"/>
  <c r="AA19" i="2"/>
  <c r="AZ18" i="2"/>
  <c r="AY18" i="2"/>
  <c r="AX18" i="2"/>
  <c r="AW18" i="2"/>
  <c r="BA18" i="2" s="1"/>
  <c r="BB18" i="2" s="1"/>
  <c r="AU18" i="2"/>
  <c r="AT18" i="2"/>
  <c r="AS18" i="2"/>
  <c r="AR18" i="2"/>
  <c r="AP18" i="2"/>
  <c r="AO18" i="2"/>
  <c r="AN18" i="2"/>
  <c r="AM18" i="2"/>
  <c r="AK18" i="2"/>
  <c r="AJ18" i="2"/>
  <c r="AI18" i="2"/>
  <c r="AH18" i="2"/>
  <c r="AF18" i="2"/>
  <c r="AE18" i="2"/>
  <c r="AD18" i="2"/>
  <c r="AC18" i="2"/>
  <c r="AA18" i="2"/>
  <c r="AZ17" i="2"/>
  <c r="AY17" i="2"/>
  <c r="AX17" i="2"/>
  <c r="AW17" i="2"/>
  <c r="AV17" i="2"/>
  <c r="BA17" i="2" s="1"/>
  <c r="BB17" i="2" s="1"/>
  <c r="AU17" i="2"/>
  <c r="AT17" i="2"/>
  <c r="AS17" i="2"/>
  <c r="AR17" i="2"/>
  <c r="AQ17" i="2"/>
  <c r="AP17" i="2"/>
  <c r="AO17" i="2"/>
  <c r="AN17" i="2"/>
  <c r="AM17" i="2"/>
  <c r="AL17" i="2"/>
  <c r="AK17" i="2"/>
  <c r="AJ17" i="2"/>
  <c r="AI17" i="2"/>
  <c r="AH17" i="2"/>
  <c r="AG17" i="2"/>
  <c r="AF17" i="2"/>
  <c r="AE17" i="2"/>
  <c r="AD17" i="2"/>
  <c r="AC17" i="2"/>
  <c r="AA17" i="2"/>
  <c r="AZ16" i="2"/>
  <c r="AY16" i="2"/>
  <c r="AX16" i="2"/>
  <c r="BA16" i="2" s="1"/>
  <c r="BB16" i="2" s="1"/>
  <c r="AW16" i="2"/>
  <c r="AU16" i="2"/>
  <c r="AT16" i="2"/>
  <c r="AS16" i="2"/>
  <c r="AR16" i="2"/>
  <c r="AP16" i="2"/>
  <c r="AO16" i="2"/>
  <c r="AN16" i="2"/>
  <c r="AM16" i="2"/>
  <c r="AK16" i="2"/>
  <c r="AJ16" i="2"/>
  <c r="AI16" i="2"/>
  <c r="AH16" i="2"/>
  <c r="AF16" i="2"/>
  <c r="AE16" i="2"/>
  <c r="AD16" i="2"/>
  <c r="AC16" i="2"/>
  <c r="AA16" i="2"/>
  <c r="BA15" i="2"/>
  <c r="BB15" i="2" s="1"/>
  <c r="AZ15" i="2"/>
  <c r="AY15" i="2"/>
  <c r="AX15" i="2"/>
  <c r="AW15" i="2"/>
  <c r="AV15" i="2"/>
  <c r="AU15" i="2"/>
  <c r="AT15" i="2"/>
  <c r="AS15" i="2"/>
  <c r="AR15" i="2"/>
  <c r="AQ15" i="2"/>
  <c r="AP15" i="2"/>
  <c r="AO15" i="2"/>
  <c r="AN15" i="2"/>
  <c r="AM15" i="2"/>
  <c r="AL15" i="2"/>
  <c r="AK15" i="2"/>
  <c r="AJ15" i="2"/>
  <c r="AI15" i="2"/>
  <c r="AH15" i="2"/>
  <c r="AG15" i="2"/>
  <c r="AF15" i="2"/>
  <c r="AE15" i="2"/>
  <c r="AD15" i="2"/>
  <c r="AC15" i="2"/>
  <c r="AA15" i="2"/>
  <c r="AZ14" i="2"/>
  <c r="AY14" i="2"/>
  <c r="AX14" i="2"/>
  <c r="AW14" i="2"/>
  <c r="AU14" i="2"/>
  <c r="AT14" i="2"/>
  <c r="AS14" i="2"/>
  <c r="AR14" i="2"/>
  <c r="AP14" i="2"/>
  <c r="AO14" i="2"/>
  <c r="AN14" i="2"/>
  <c r="AM14" i="2"/>
  <c r="AK14" i="2"/>
  <c r="AJ14" i="2"/>
  <c r="AI14" i="2"/>
  <c r="AH14" i="2"/>
  <c r="AF14" i="2"/>
  <c r="AE14" i="2"/>
  <c r="AD14" i="2"/>
  <c r="AC14" i="2"/>
  <c r="AA14" i="2"/>
  <c r="AZ13" i="2"/>
  <c r="AY13" i="2"/>
  <c r="AX13" i="2"/>
  <c r="AW13" i="2"/>
  <c r="AV13" i="2"/>
  <c r="BA13" i="2" s="1"/>
  <c r="BB13" i="2" s="1"/>
  <c r="AU13" i="2"/>
  <c r="AT13" i="2"/>
  <c r="AS13" i="2"/>
  <c r="AR13" i="2"/>
  <c r="AQ13" i="2"/>
  <c r="AP13" i="2"/>
  <c r="AO13" i="2"/>
  <c r="AN13" i="2"/>
  <c r="AM13" i="2"/>
  <c r="AL13" i="2"/>
  <c r="AK13" i="2"/>
  <c r="AJ13" i="2"/>
  <c r="AI13" i="2"/>
  <c r="AH13" i="2"/>
  <c r="AG13" i="2"/>
  <c r="AF13" i="2"/>
  <c r="AE13" i="2"/>
  <c r="AD13" i="2"/>
  <c r="AC13" i="2"/>
  <c r="AA13" i="2"/>
  <c r="AZ12" i="2"/>
  <c r="AY12" i="2"/>
  <c r="AX12" i="2"/>
  <c r="AW12" i="2"/>
  <c r="BA12" i="2" s="1"/>
  <c r="BB12" i="2" s="1"/>
  <c r="AU12" i="2"/>
  <c r="AT12" i="2"/>
  <c r="AS12" i="2"/>
  <c r="AR12" i="2"/>
  <c r="AP12" i="2"/>
  <c r="AO12" i="2"/>
  <c r="AN12" i="2"/>
  <c r="AM12" i="2"/>
  <c r="AK12" i="2"/>
  <c r="AJ12" i="2"/>
  <c r="AI12" i="2"/>
  <c r="AH12" i="2"/>
  <c r="AF12" i="2"/>
  <c r="AE12" i="2"/>
  <c r="AD12" i="2"/>
  <c r="AC12" i="2"/>
  <c r="AA12" i="2"/>
  <c r="AZ11" i="2"/>
  <c r="AY11" i="2"/>
  <c r="AX11" i="2"/>
  <c r="AW11" i="2"/>
  <c r="AV11" i="2"/>
  <c r="BA11" i="2" s="1"/>
  <c r="BB11" i="2" s="1"/>
  <c r="AU11" i="2"/>
  <c r="AT11" i="2"/>
  <c r="AS11" i="2"/>
  <c r="AR11" i="2"/>
  <c r="AQ11" i="2"/>
  <c r="AP11" i="2"/>
  <c r="AO11" i="2"/>
  <c r="AN11" i="2"/>
  <c r="AM11" i="2"/>
  <c r="AL11" i="2"/>
  <c r="AK11" i="2"/>
  <c r="AJ11" i="2"/>
  <c r="AI11" i="2"/>
  <c r="AH11" i="2"/>
  <c r="AG11" i="2"/>
  <c r="AF11" i="2"/>
  <c r="AE11" i="2"/>
  <c r="AD11" i="2"/>
  <c r="AC11" i="2"/>
  <c r="AA11" i="2"/>
  <c r="BA10" i="2"/>
  <c r="BB10" i="2" s="1"/>
  <c r="AZ10" i="2"/>
  <c r="AY10" i="2"/>
  <c r="AX10" i="2"/>
  <c r="AW10" i="2"/>
  <c r="AU10" i="2"/>
  <c r="AT10" i="2"/>
  <c r="AS10" i="2"/>
  <c r="AR10" i="2"/>
  <c r="AP10" i="2"/>
  <c r="AO10" i="2"/>
  <c r="AN10" i="2"/>
  <c r="AM10" i="2"/>
  <c r="AK10" i="2"/>
  <c r="AJ10" i="2"/>
  <c r="AI10" i="2"/>
  <c r="AH10" i="2"/>
  <c r="AF10" i="2"/>
  <c r="AE10" i="2"/>
  <c r="AD10" i="2"/>
  <c r="AC10" i="2"/>
  <c r="AA10" i="2"/>
  <c r="AZ9" i="2"/>
  <c r="AY9" i="2"/>
  <c r="AX9" i="2"/>
  <c r="AW9" i="2"/>
  <c r="AV9" i="2"/>
  <c r="BA9" i="2" s="1"/>
  <c r="BB9" i="2" s="1"/>
  <c r="AU9" i="2"/>
  <c r="AT9" i="2"/>
  <c r="AS9" i="2"/>
  <c r="AR9" i="2"/>
  <c r="AQ9" i="2"/>
  <c r="AP9" i="2"/>
  <c r="AO9" i="2"/>
  <c r="AN9" i="2"/>
  <c r="AM9" i="2"/>
  <c r="AL9" i="2"/>
  <c r="AK9" i="2"/>
  <c r="AJ9" i="2"/>
  <c r="AI9" i="2"/>
  <c r="AH9" i="2"/>
  <c r="AG9" i="2"/>
  <c r="AF9" i="2"/>
  <c r="AE9" i="2"/>
  <c r="AD9" i="2"/>
  <c r="AC9" i="2"/>
  <c r="AA9" i="2"/>
  <c r="Z7" i="2"/>
  <c r="Y7" i="2"/>
  <c r="X7" i="2"/>
  <c r="W7" i="2"/>
  <c r="V7" i="2"/>
  <c r="U7" i="2"/>
  <c r="T7" i="2"/>
  <c r="S7" i="2"/>
  <c r="R7" i="2"/>
  <c r="P7" i="2"/>
  <c r="N7" i="2"/>
  <c r="M7" i="2"/>
  <c r="L7" i="2"/>
  <c r="C2" i="2"/>
  <c r="H37" i="21"/>
  <c r="G37" i="21"/>
  <c r="H36" i="21"/>
  <c r="G36" i="21"/>
  <c r="H35" i="21"/>
  <c r="G35" i="21"/>
  <c r="H34" i="21"/>
  <c r="G34" i="21"/>
  <c r="H33" i="21"/>
  <c r="G33" i="21"/>
  <c r="H32" i="21"/>
  <c r="G32" i="21"/>
  <c r="H31" i="21"/>
  <c r="G31" i="21"/>
  <c r="H30" i="21"/>
  <c r="G30" i="21"/>
  <c r="H29" i="21"/>
  <c r="G29" i="21"/>
  <c r="H28" i="21"/>
  <c r="G28" i="21"/>
  <c r="H27" i="21"/>
  <c r="G27" i="21"/>
  <c r="H26" i="21"/>
  <c r="G26" i="21"/>
  <c r="H25" i="21"/>
  <c r="H24" i="21"/>
  <c r="G24" i="21"/>
  <c r="H23" i="21"/>
  <c r="G23" i="21"/>
  <c r="H22" i="21"/>
  <c r="G22" i="21"/>
  <c r="H21" i="21"/>
  <c r="G21" i="21"/>
  <c r="H20" i="21"/>
  <c r="G20" i="21"/>
  <c r="H19" i="21"/>
  <c r="G19" i="21"/>
  <c r="H18" i="21"/>
  <c r="G18" i="21"/>
  <c r="H17" i="21"/>
  <c r="G17" i="21"/>
  <c r="H16" i="21"/>
  <c r="G16" i="21"/>
  <c r="H15" i="21"/>
  <c r="G15" i="21"/>
  <c r="H14" i="21"/>
  <c r="G14" i="21"/>
  <c r="H13" i="21"/>
  <c r="G13" i="21"/>
  <c r="H12" i="21"/>
  <c r="G12" i="21"/>
  <c r="H11" i="21"/>
  <c r="G11" i="21"/>
  <c r="H10" i="21"/>
  <c r="G10" i="21"/>
  <c r="F10" i="21"/>
  <c r="E10" i="21"/>
  <c r="D10" i="21"/>
  <c r="H9" i="21"/>
  <c r="G9" i="21"/>
  <c r="H8" i="21"/>
  <c r="G8" i="21"/>
  <c r="H7" i="21"/>
  <c r="G7" i="21"/>
  <c r="H6" i="21"/>
  <c r="G6" i="21"/>
  <c r="H32" i="20"/>
  <c r="E31" i="20"/>
  <c r="H20" i="20"/>
  <c r="J142" i="9"/>
  <c r="G142" i="9"/>
  <c r="G140" i="9"/>
  <c r="J138" i="9"/>
  <c r="G138" i="9"/>
  <c r="J136" i="9"/>
  <c r="G136" i="9"/>
  <c r="J134" i="9"/>
  <c r="J132" i="9"/>
  <c r="G132" i="9"/>
  <c r="J130" i="9"/>
  <c r="G130" i="9"/>
  <c r="J128" i="9"/>
  <c r="G128" i="9"/>
  <c r="J126" i="9"/>
  <c r="G126" i="9"/>
  <c r="AV14" i="2" l="1"/>
  <c r="BA14" i="2" s="1"/>
  <c r="BB14" i="2" s="1"/>
</calcChain>
</file>

<file path=xl/comments1.xml><?xml version="1.0" encoding="utf-8"?>
<comments xmlns="http://schemas.openxmlformats.org/spreadsheetml/2006/main">
  <authors>
    <author>Nicole Sandberg</author>
  </authors>
  <commentList>
    <comment ref="K70" authorId="0" shapeId="0">
      <text>
        <r>
          <rPr>
            <b/>
            <sz val="9"/>
            <color indexed="81"/>
            <rFont val="Tahoma"/>
            <family val="2"/>
          </rPr>
          <t>Nicole Sandberg:</t>
        </r>
        <r>
          <rPr>
            <sz val="9"/>
            <color indexed="81"/>
            <rFont val="Tahoma"/>
            <family val="2"/>
          </rPr>
          <t xml:space="preserve">
I don't think this is the correct figure. This is only for what DEQ funded. This isn't equivalent to what was reported in 2020. </t>
        </r>
      </text>
    </comment>
  </commentList>
</comments>
</file>

<file path=xl/sharedStrings.xml><?xml version="1.0" encoding="utf-8"?>
<sst xmlns="http://schemas.openxmlformats.org/spreadsheetml/2006/main" count="10021" uniqueCount="1603">
  <si>
    <t>Table 4-1: Virginia 2019-2024 Nonpoint Source Pollution Management Plan Milestones</t>
  </si>
  <si>
    <t>NPS Goal</t>
  </si>
  <si>
    <t>NPS Plan Component</t>
  </si>
  <si>
    <t>Objective</t>
  </si>
  <si>
    <t>Milestone #</t>
  </si>
  <si>
    <t>Lead</t>
  </si>
  <si>
    <t>2019-2024 Milestone Description</t>
  </si>
  <si>
    <t>Water Planning</t>
  </si>
  <si>
    <t>A-E</t>
  </si>
  <si>
    <t>W0-W13</t>
  </si>
  <si>
    <t>DEQ</t>
  </si>
  <si>
    <t>Water Planning and Implementation: Implement effective nonpoint source management program</t>
  </si>
  <si>
    <t>D</t>
  </si>
  <si>
    <t>W0</t>
  </si>
  <si>
    <t>Update the NPS Pollution Management Plan on a five-year cycle.</t>
  </si>
  <si>
    <t>Update by 9/30/2024</t>
  </si>
  <si>
    <t>A</t>
  </si>
  <si>
    <t>W1</t>
  </si>
  <si>
    <t>Develop a new prioritization schedule (Vision) for TMDL Development for 2023-2028</t>
  </si>
  <si>
    <t>EPA–approved list of TMDL priorities by January 2023</t>
  </si>
  <si>
    <t>B</t>
  </si>
  <si>
    <t>W2</t>
  </si>
  <si>
    <t xml:space="preserve">Develop and implement a 6-year prioritization process for IP development (~ 3 IPs annually addressing an average of 4 impaired waterbody segments per IP, depending on resources). </t>
  </si>
  <si>
    <r>
      <t>1</t>
    </r>
    <r>
      <rPr>
        <vertAlign val="superscript"/>
        <sz val="10"/>
        <color theme="1"/>
        <rFont val="Calibri"/>
        <family val="2"/>
        <scheme val="minor"/>
      </rPr>
      <t>st</t>
    </r>
    <r>
      <rPr>
        <sz val="10"/>
        <color theme="1"/>
        <rFont val="Calibri"/>
        <family val="2"/>
        <scheme val="minor"/>
      </rPr>
      <t xml:space="preserve"> IP priority list complete by 2020, 2022 and 2024 (~15 new Plans/60 segments by 2024)</t>
    </r>
  </si>
  <si>
    <t>C</t>
  </si>
  <si>
    <t>W3</t>
  </si>
  <si>
    <t>Every 2 years, issue Request for Applications for implementation projects (5-10 new projects every 2 years, and 15-20 active projects annually (from overlapping EPA awards), depending on resources)</t>
  </si>
  <si>
    <t xml:space="preserve">RFA’s expected 2019, 2021, 2023; report on number of implementation projects active annually </t>
  </si>
  <si>
    <t>W4</t>
  </si>
  <si>
    <t>At least every 2 years update DEQ TMDL BMP Cost-share Guidelines. Align issuance with release of RFA grant awards.</t>
  </si>
  <si>
    <t>W5</t>
  </si>
  <si>
    <t xml:space="preserve">Continue improving DEQ Nonpoint Source BMP Database (BMP Warehouse). </t>
  </si>
  <si>
    <t>Update at least once before 2024</t>
  </si>
  <si>
    <t>W6</t>
  </si>
  <si>
    <t xml:space="preserve">Continue enhancing DEQ’s Comprehensive Environmental Data System (CEDS) to integrate Implementation Plan data. </t>
  </si>
  <si>
    <t>Update IP CEDS at least once before 2024</t>
  </si>
  <si>
    <t>W7</t>
  </si>
  <si>
    <t>DEQ/DCR</t>
  </si>
  <si>
    <t>Complete Nonpoint Source Assessment chapters for the 2020, 2022, and 2024 Integrated 303(d) 305(b) reports.</t>
  </si>
  <si>
    <t xml:space="preserve">Report 2020, 2022, 2024 </t>
  </si>
  <si>
    <t>W8</t>
  </si>
  <si>
    <t>DEQ/DCR/ DMME</t>
  </si>
  <si>
    <t xml:space="preserve">Annually report 319-funded data into GRTS </t>
  </si>
  <si>
    <t>W9</t>
  </si>
  <si>
    <t>DEQ, based upon data from partners</t>
  </si>
  <si>
    <t>Annually report on BMP installation and other implementation progress for selected active IPs in accordance with the milestone goals and timelines established in approved plans and current grant agreements. Data for BMPs funded by 319(h) are entered into GRTS, BMP data for non-319 funded practices for select IPs reported annually into Watershed Plan Tracker.</t>
  </si>
  <si>
    <t xml:space="preserve">Provide annual progress reports for 5 to 10 319-funded implementation projects active in a given year. Enter BMP data into GRTS and WPT. </t>
  </si>
  <si>
    <t>E</t>
  </si>
  <si>
    <t>W10</t>
  </si>
  <si>
    <t>Maintain 319 funding for water quality monitoring of NPS implementation project areas. Report on the parameters and frequency of stations monitored and the number of implementation projects with monitoring</t>
  </si>
  <si>
    <t xml:space="preserve">Report number of stations and parameters, monitored in IP project areas. </t>
  </si>
  <si>
    <t>W11</t>
  </si>
  <si>
    <t>DEQ/ NRCS</t>
  </si>
  <si>
    <t>Continue water quality monitoring for watersheds associated with USDA’s National Water Quality Initiative.</t>
  </si>
  <si>
    <t>Three NWQI projects with monitoring funded by 319</t>
  </si>
  <si>
    <t>1, 3</t>
  </si>
  <si>
    <t>W12</t>
  </si>
  <si>
    <t>DEQ/DCR/DMME</t>
  </si>
  <si>
    <t>Waterbodies identified in VA's Integrated report (IR) as primarily NPS-impaired that are partially or fully-restored or that show water quality improvements</t>
  </si>
  <si>
    <t>3 success stories per year, 15 by 2024. Report delisting in integrated report (2020, 2022, and 2024)</t>
  </si>
  <si>
    <t>W13</t>
  </si>
  <si>
    <t>DEQ/ Partners</t>
  </si>
  <si>
    <t>Office of Watershed Program will strive to improve the relationship with target agency programs (e.g., VDH, DMME, SERCAP, DCR, etc.) to further water quality improvement opportunities</t>
  </si>
  <si>
    <t>Hold two interagency meetings per year with at least one target partner</t>
  </si>
  <si>
    <t>Agriculture</t>
  </si>
  <si>
    <t>A-D</t>
  </si>
  <si>
    <t>ALL</t>
  </si>
  <si>
    <t>All</t>
  </si>
  <si>
    <r>
      <t xml:space="preserve">Agricultural Programs: Widespread adoption of cost-effective agricultural </t>
    </r>
    <r>
      <rPr>
        <b/>
        <sz val="10"/>
        <color theme="1"/>
        <rFont val="Calibri"/>
        <family val="2"/>
        <scheme val="minor"/>
      </rPr>
      <t>Best Management Practices</t>
    </r>
  </si>
  <si>
    <t>A1</t>
  </si>
  <si>
    <t>DCR</t>
  </si>
  <si>
    <t>Conduct periodic agricultural needs assessment for General Assembly to determine resource needs for agricultural BMP implementation.</t>
  </si>
  <si>
    <t>Reported in Chesapeake Bay and VA Waters Cleanup Plan Report</t>
  </si>
  <si>
    <t>A2</t>
  </si>
  <si>
    <t>Implementation of priority agricultural BMPs (nutrient management plans, animal waste facilities, cover crops, riparian buffers, livestock exclusion), as well as poultry litter transport out of targeted counties</t>
  </si>
  <si>
    <t>A3</t>
  </si>
  <si>
    <t>Develop Agricultural NPS Assessment Data.</t>
  </si>
  <si>
    <t>Reports Submitted for 2020, 2022, and 2024</t>
  </si>
  <si>
    <t>A4</t>
  </si>
  <si>
    <t>Widespread adoption of nutrient management planning , including on private and state-owned land</t>
  </si>
  <si>
    <t>A, B</t>
  </si>
  <si>
    <t>A5</t>
  </si>
  <si>
    <t>Encourage the implementation of agricultural BMPs and increase the reporting and verification of voluntary BMPs</t>
  </si>
  <si>
    <r>
      <t xml:space="preserve">Number of BMPs installed/funded; </t>
    </r>
    <r>
      <rPr>
        <sz val="10"/>
        <color rgb="FF000000"/>
        <rFont val="Calibri"/>
        <family val="2"/>
        <scheme val="minor"/>
      </rPr>
      <t>Reported in Chesapeake Bay and VA Waters Cleanup Plan Report</t>
    </r>
    <r>
      <rPr>
        <sz val="10"/>
        <color theme="1"/>
        <rFont val="Calibri"/>
        <family val="2"/>
        <scheme val="minor"/>
      </rPr>
      <t xml:space="preserve"> </t>
    </r>
  </si>
  <si>
    <t>3, 4</t>
  </si>
  <si>
    <t>A6</t>
  </si>
  <si>
    <t>Document the implementation of the Resource Management Program by Agricultural Producers</t>
  </si>
  <si>
    <t>1, 4</t>
  </si>
  <si>
    <t>A7</t>
  </si>
  <si>
    <t>VDACS</t>
  </si>
  <si>
    <t>Respond to all Agricultural Stewardship Act water quality complaints</t>
  </si>
  <si>
    <t>Number of complaints, number of responses and actions; Reported in Chesapeake Bay and VA Waters Cleanup Plan Report</t>
  </si>
  <si>
    <t>A8</t>
  </si>
  <si>
    <t>Fund Agricultural BMPs as part of NPS Implementation Plan Projects</t>
  </si>
  <si>
    <t>Number of ag BMPs installed in IP areas, entered into GRTS for 319(h) funded practices.</t>
  </si>
  <si>
    <t>A, B, C, D</t>
  </si>
  <si>
    <t>A9</t>
  </si>
  <si>
    <t>DCR/ VDACS</t>
  </si>
  <si>
    <t>Implement state policies outlined in Virginia’s Phase III Watershed Implementation Plan for the Chesapeake Bay TMDL</t>
  </si>
  <si>
    <t>Report progress every two years as part of Chesapeake Bay milestone reporting</t>
  </si>
  <si>
    <t>1, 3, 4</t>
  </si>
  <si>
    <t>Resource Protection</t>
  </si>
  <si>
    <t xml:space="preserve">Resource Protection and Other Initiatives: Conserve Virginia’s most valued natural resources that will result in ecologically healthy waters being maintained </t>
  </si>
  <si>
    <r>
      <t xml:space="preserve">Resource </t>
    </r>
    <r>
      <rPr>
        <sz val="10"/>
        <color theme="1"/>
        <rFont val="Calibri"/>
        <family val="2"/>
        <scheme val="minor"/>
      </rPr>
      <t>Protection</t>
    </r>
  </si>
  <si>
    <t>P1</t>
  </si>
  <si>
    <t>Implement Healthy Waters Program, partially through 319 funds</t>
  </si>
  <si>
    <t>Report progress annually as part of 319 annual report</t>
  </si>
  <si>
    <t>P2</t>
  </si>
  <si>
    <t xml:space="preserve">Implement Chesapeake Bay Preservation Act and Coastal Zone Management Programs </t>
  </si>
  <si>
    <t>Report progress annually as part of Virginia’s Clean-Up Plan and Report</t>
  </si>
  <si>
    <t>P3</t>
  </si>
  <si>
    <t>VDH</t>
  </si>
  <si>
    <t>The Source Water Protection strategy improve its education and, empowerment, and financing initiatives through its various programs and partnerships.</t>
  </si>
  <si>
    <t>Hold at least one meeting or educational event with at least one partner every two years</t>
  </si>
  <si>
    <t>P4</t>
  </si>
  <si>
    <t>Implement portions of the Coastal Nonpoint Source program through initiatives identified by the Virginia Coastal Zone Management Program 5-year strategy</t>
  </si>
  <si>
    <t>Onsite Sewage</t>
  </si>
  <si>
    <t>Onsite Sewage Disposal Programs: Implementation of BMPS and policies to reduce pollution from septic systems</t>
  </si>
  <si>
    <t>1, 2, 3, 5</t>
  </si>
  <si>
    <t>C, D</t>
  </si>
  <si>
    <t>S1</t>
  </si>
  <si>
    <t>Work with local governments and recipients of DEQ funding to capture and report the number of residential septic systems addressed through grant projects completed throughout Virginia.</t>
  </si>
  <si>
    <t># of Septic System BMPs (BMPs funded by 319(h) reported into GRTS) and other sources.</t>
  </si>
  <si>
    <t>S2</t>
  </si>
  <si>
    <t>S3</t>
  </si>
  <si>
    <t>VDH/DCR/DEQ</t>
  </si>
  <si>
    <t>Resource Extraction</t>
  </si>
  <si>
    <t>Resource Extraction Programs : Reduce water quality impacts associated with current and abandoned/orphaned resource extraction activities</t>
  </si>
  <si>
    <t>A, D</t>
  </si>
  <si>
    <t>M1</t>
  </si>
  <si>
    <t>DMME</t>
  </si>
  <si>
    <t xml:space="preserve">Document and report reclamation of active, orphaned, or abandoned mine sites. </t>
  </si>
  <si>
    <t># of sites reclaimed and type of reclamation for orphaned sites, report $ spent on reclamation</t>
  </si>
  <si>
    <t>M2</t>
  </si>
  <si>
    <t>Reduce water quality impacts associated with resource extraction activities by proper site planning and BMP implementation land in prioritization of areas for reclamation activities.</t>
  </si>
  <si>
    <t>Number of plans or reviews that addressed water quality</t>
  </si>
  <si>
    <t>1, 3, 5</t>
  </si>
  <si>
    <t>M3</t>
  </si>
  <si>
    <t>Inventory, monitor, and report areas contributing significant sediment and mine water discharges to waterbodies and consider pollution as part of the selection process for determining which sites will be reclaimed.</t>
  </si>
  <si>
    <t>2, 4</t>
  </si>
  <si>
    <t>M4</t>
  </si>
  <si>
    <t>DMME investigates reported occurrences of environmental pollution including NPS pollution and, when appropriate, takes jurisdictional action to eliminate, abate, or prevent water resource degradation.</t>
  </si>
  <si>
    <t>Number of investigations of environmental pollution</t>
  </si>
  <si>
    <t>M5</t>
  </si>
  <si>
    <t>Enhance coordination between DEQ and DMME to collect and report data on BMPs installed on active mine sites as well as reclamation of active, abandoned, and orphaned mines.</t>
  </si>
  <si>
    <t>Number of  meetings or initiatives</t>
  </si>
  <si>
    <t>Urban &amp; Developed Lands</t>
  </si>
  <si>
    <t>A-B</t>
  </si>
  <si>
    <t>Urban and Developed Lands: Control nonpoint source pollution from developed sites to protect downstream properties and local health</t>
  </si>
  <si>
    <t>U1</t>
  </si>
  <si>
    <t>VDH/DEQ/VCE/SWCD</t>
  </si>
  <si>
    <t xml:space="preserve">Report progress every two years as part of Chesapeake Bay milestone reporting </t>
  </si>
  <si>
    <t>Forestry</t>
  </si>
  <si>
    <t xml:space="preserve">Forestry Program: Provide for silvicultural activity on the Commonwealth's forest watersheds, non‐tidal wetlands, and riparian areas </t>
  </si>
  <si>
    <t>1, 5</t>
  </si>
  <si>
    <t>F1</t>
  </si>
  <si>
    <t>DOF</t>
  </si>
  <si>
    <t>Provide cost-share to implement forestry BMPs (assuming funds are available) (Number of Forestry BMPs installed)</t>
  </si>
  <si>
    <t>1, 4, 5</t>
  </si>
  <si>
    <t>F2</t>
  </si>
  <si>
    <t>Increase the establishment of riparian forest buffers through promotion of incentive programs and tracking of the acres of buffers installed</t>
  </si>
  <si>
    <t>F3</t>
  </si>
  <si>
    <t>Permanently conserved forestland through permanent conservation easements of acquisition; report of acres of conservation easements</t>
  </si>
  <si>
    <t>F4</t>
  </si>
  <si>
    <t>Watershed Roundtable</t>
  </si>
  <si>
    <t>Watershed Roundtables –: Establish and maintain watershed roundtables</t>
  </si>
  <si>
    <t>R1</t>
  </si>
  <si>
    <t xml:space="preserve">Maintain watershed roundtables for priority river basins to provide watershed-based forums for stakeholders to participate in defining critical watershed needs, targeting problems for solutions, and providing input on potential management options to restore and protect water quality. </t>
  </si>
  <si>
    <t>Provide annual progress reports on roundtables, funded and active in a given year</t>
  </si>
  <si>
    <t>DMME/DEQ</t>
  </si>
  <si>
    <t>1-5</t>
  </si>
  <si>
    <t>2</t>
  </si>
  <si>
    <t>1,2,4</t>
  </si>
  <si>
    <t>1,2,5</t>
  </si>
  <si>
    <t>3</t>
  </si>
  <si>
    <t>1-3</t>
  </si>
  <si>
    <t>1-4</t>
  </si>
  <si>
    <t>5</t>
  </si>
  <si>
    <t>3,5</t>
  </si>
  <si>
    <t>1,3</t>
  </si>
  <si>
    <t>1,2,4,5</t>
  </si>
  <si>
    <t>1,2</t>
  </si>
  <si>
    <t>3,4</t>
  </si>
  <si>
    <t>1,4</t>
  </si>
  <si>
    <t>Measurement/Reporting</t>
  </si>
  <si>
    <t>List</t>
  </si>
  <si>
    <t>Report</t>
  </si>
  <si>
    <t>Meetings</t>
  </si>
  <si>
    <t>RFA</t>
  </si>
  <si>
    <t>Unit</t>
  </si>
  <si>
    <t>list</t>
  </si>
  <si>
    <t>IPs</t>
  </si>
  <si>
    <t>Segments</t>
  </si>
  <si>
    <t>Guidelines</t>
  </si>
  <si>
    <t>Project Progress Report</t>
  </si>
  <si>
    <t># Sites</t>
  </si>
  <si>
    <t>Success Stories</t>
  </si>
  <si>
    <t>meetings</t>
  </si>
  <si>
    <t>Milestone Report</t>
  </si>
  <si>
    <t>Goal Total</t>
  </si>
  <si>
    <t>N Lbs/yr</t>
  </si>
  <si>
    <t>P Lbs/yr</t>
  </si>
  <si>
    <t>S Tons/yr</t>
  </si>
  <si>
    <t>B CFU</t>
  </si>
  <si>
    <t xml:space="preserve">Report reductions of NPS pollutants from Section 319-funded activities in pounds of nitrogen (N), pounds of phosphorous (P), tons of sediment (S), and colony forming units of bacteria (B). </t>
  </si>
  <si>
    <t># Plans or reviews</t>
  </si>
  <si>
    <t># OML sites</t>
  </si>
  <si>
    <t>Report # of orphaned mined land (OML) sites inventoried, in number of watersheds (provide scale)</t>
  </si>
  <si>
    <t># Investigations</t>
  </si>
  <si>
    <t># Meetings and events</t>
  </si>
  <si>
    <t>TBD</t>
  </si>
  <si>
    <t>Gudelines issued 2019, 2021, 2023</t>
  </si>
  <si>
    <t>LF or # riparian buffers installed</t>
  </si>
  <si>
    <t>Acres Easement</t>
  </si>
  <si>
    <t>GRTS Report</t>
  </si>
  <si>
    <t>Assessment Report</t>
  </si>
  <si>
    <t># stations</t>
  </si>
  <si>
    <t># IP Watersheds</t>
  </si>
  <si>
    <t># Parameters</t>
  </si>
  <si>
    <t>Nutrient Management Plans</t>
  </si>
  <si>
    <t>Animal Waste Facilities</t>
  </si>
  <si>
    <t>Cover Crops</t>
  </si>
  <si>
    <t>Riparian Buffers</t>
  </si>
  <si>
    <t>Livestock Exclusion</t>
  </si>
  <si>
    <t>Acres</t>
  </si>
  <si>
    <t>Systems</t>
  </si>
  <si>
    <t>Linear Feet</t>
  </si>
  <si>
    <t># BMPS</t>
  </si>
  <si>
    <t># of AG BMPs in IPs</t>
  </si>
  <si>
    <t># BMPs</t>
  </si>
  <si>
    <r>
      <t xml:space="preserve">Report reductions of NPS pollutants from Section 319-funded activities in pounds of nitrogen (N), </t>
    </r>
    <r>
      <rPr>
        <strike/>
        <sz val="10"/>
        <color theme="1"/>
        <rFont val="Calibri"/>
        <family val="2"/>
        <scheme val="minor"/>
      </rPr>
      <t>pounds of phosphorous (P), tons of sediment (S)</t>
    </r>
    <r>
      <rPr>
        <sz val="10"/>
        <color theme="1"/>
        <rFont val="Calibri"/>
        <family val="2"/>
        <scheme val="minor"/>
      </rPr>
      <t xml:space="preserve">, and colony forming units of bacteria (B). </t>
    </r>
  </si>
  <si>
    <t>Pollution Reductions in IP areas from all funding sources</t>
  </si>
  <si>
    <t># of Forestry BMPs funded</t>
  </si>
  <si>
    <t>GOALS for 7/1/19-6/30/2024</t>
  </si>
  <si>
    <t>(Columns H-N added after approval)</t>
  </si>
  <si>
    <t>Plan Update</t>
  </si>
  <si>
    <t>\\DEQV12CSCAPP1\TMDLworking\NPS\Policy-Guidance-Plans\NPSMgmtPlan\2019Plan\Trackingeporting\</t>
  </si>
  <si>
    <t>Type of reporting</t>
  </si>
  <si>
    <t>Source</t>
  </si>
  <si>
    <t>Qualitative vs quantitative</t>
  </si>
  <si>
    <t>narrative vs numbers</t>
  </si>
  <si>
    <t>we're assessing the effectiveness of the plan to be able to address for the next plan</t>
  </si>
  <si>
    <t>both</t>
  </si>
  <si>
    <t>narrative of the process of developing it, include reference to a website.</t>
  </si>
  <si>
    <t>Nicole/Kelly</t>
  </si>
  <si>
    <t>Mark/Cleanup report</t>
  </si>
  <si>
    <t>numbers</t>
  </si>
  <si>
    <t>Ashley/cleanup report</t>
  </si>
  <si>
    <t># Updates</t>
  </si>
  <si>
    <t>Craig Lott</t>
  </si>
  <si>
    <t>Nicole/GRTS</t>
  </si>
  <si>
    <t>page # ref in report??</t>
  </si>
  <si>
    <t># active projects</t>
  </si>
  <si>
    <r>
      <t>a.</t>
    </r>
    <r>
      <rPr>
        <sz val="7"/>
        <color rgb="FF000000"/>
        <rFont val="Times New Roman"/>
        <family val="1"/>
      </rPr>
      <t xml:space="preserve">       </t>
    </r>
    <r>
      <rPr>
        <sz val="11.5"/>
        <color rgb="FF000000"/>
        <rFont val="Times New Roman"/>
        <family val="1"/>
      </rPr>
      <t xml:space="preserve">Applicable project or program </t>
    </r>
  </si>
  <si>
    <r>
      <t>b.</t>
    </r>
    <r>
      <rPr>
        <sz val="7"/>
        <color rgb="FF000000"/>
        <rFont val="Times New Roman"/>
        <family val="1"/>
      </rPr>
      <t xml:space="preserve">      </t>
    </r>
    <r>
      <rPr>
        <sz val="11.5"/>
        <color rgb="FF000000"/>
        <rFont val="Times New Roman"/>
        <family val="1"/>
      </rPr>
      <t xml:space="preserve">Scheduled project completion date </t>
    </r>
  </si>
  <si>
    <r>
      <t>c.</t>
    </r>
    <r>
      <rPr>
        <sz val="7"/>
        <color rgb="FF000000"/>
        <rFont val="Times New Roman"/>
        <family val="1"/>
      </rPr>
      <t xml:space="preserve">       </t>
    </r>
    <r>
      <rPr>
        <sz val="11.5"/>
        <color rgb="FF000000"/>
        <rFont val="Times New Roman"/>
        <family val="1"/>
      </rPr>
      <t xml:space="preserve">Percent completed </t>
    </r>
  </si>
  <si>
    <r>
      <t>d.</t>
    </r>
    <r>
      <rPr>
        <sz val="7"/>
        <color rgb="FF000000"/>
        <rFont val="Times New Roman"/>
        <family val="1"/>
      </rPr>
      <t xml:space="preserve">      </t>
    </r>
    <r>
      <rPr>
        <sz val="11.5"/>
        <color rgb="FF000000"/>
        <rFont val="Times New Roman"/>
        <family val="1"/>
      </rPr>
      <t xml:space="preserve">Leveraged funds </t>
    </r>
  </si>
  <si>
    <t>Reported Total</t>
  </si>
  <si>
    <t>Completed and Reported</t>
  </si>
  <si>
    <t>Scheuled Completion Date</t>
  </si>
  <si>
    <t>cleanup plan</t>
  </si>
  <si>
    <t>? May not be possible</t>
  </si>
  <si>
    <t>craig/bill</t>
  </si>
  <si>
    <t>Poultry litter</t>
  </si>
  <si>
    <t>narrative</t>
  </si>
  <si>
    <t>narrative maybe quantitative</t>
  </si>
  <si>
    <t># of acres</t>
  </si>
  <si>
    <t>extract table from cleanup plan</t>
  </si>
  <si>
    <t>maybe number from a table and narrative</t>
  </si>
  <si>
    <t>cleanup plan (Page 11)</t>
  </si>
  <si>
    <t># acres</t>
  </si>
  <si>
    <t>narrative, possibly create a table or graphic</t>
  </si>
  <si>
    <t>Nicole and GRTS</t>
  </si>
  <si>
    <t>table and short narrative.</t>
  </si>
  <si>
    <t xml:space="preserve">link to report and last set of milestones. </t>
  </si>
  <si>
    <t>paragraph</t>
  </si>
  <si>
    <t>summary narrative, try to focus on yr accomplishments</t>
  </si>
  <si>
    <t>clean up report, website reference (we tighten it up and then have Todd review)</t>
  </si>
  <si>
    <t>narrative (perhaps a graphic)</t>
  </si>
  <si>
    <t>coastal zone separate ask.  CBPA- in cleanup plan</t>
  </si>
  <si>
    <t>separate ask (ask them for a report)</t>
  </si>
  <si>
    <t>as for narrative, # of meetings and Photo</t>
  </si>
  <si>
    <t>talk with laura mck, not in  Cleanup Plan</t>
  </si>
  <si>
    <t>OWLGAP</t>
  </si>
  <si>
    <t>Narrative</t>
  </si>
  <si>
    <t>List number of active and funded Roundtables. Include a paragraph for each roundtable including a summary of GRTS reporting and a summary from Susan Hale on Bay roundtables</t>
  </si>
  <si>
    <t>Request information from DMME: unless they already have a report from which we can glean data. We should ask for more specific information/give an outline of the information we need, instead of just asking for a paragraph</t>
  </si>
  <si>
    <t>Goal 1: Address NPS Pollutants</t>
  </si>
  <si>
    <t>Goal 2: Watershed Planning &amp; Implementation</t>
  </si>
  <si>
    <t>Goal 3: Document Improvement</t>
  </si>
  <si>
    <t>Goal 4: Public Awareness</t>
  </si>
  <si>
    <t>Goal 5: NPS Funding</t>
  </si>
  <si>
    <t>Watershed Roundtables</t>
  </si>
  <si>
    <t>Objectives</t>
  </si>
  <si>
    <t>1, 2, 3</t>
  </si>
  <si>
    <t>Activity 1: Biennially assess NPS pollution potential and indicators for prioritizing NPS corrective actions.</t>
  </si>
  <si>
    <t>Activity 2: Complete plans to address priority impaired waters so that 100% of our priority areas for 2016-2022 are met by September 2022.</t>
  </si>
  <si>
    <t>Activity 3: Establish a new set of priority waters for 2023-2029.</t>
  </si>
  <si>
    <t>Activity 4: Continue to develop TMDLs to work toward meeting 100% of our priority areas for 2023-2029.</t>
  </si>
  <si>
    <t>Activity 5: Develop approximately three (3) implementation plans (IPs) per year that address fifteen (15) total impaired waterbody segments.</t>
  </si>
  <si>
    <t>Activity 6: Develop a 6-year prioritization process for IP development and a biannual prioritized list of existing TMDLs to be addressed by IPs.</t>
  </si>
  <si>
    <t>Activity 7: Continually fund 10-15 implementation projects annually.</t>
  </si>
  <si>
    <t>1, 2, 5</t>
  </si>
  <si>
    <t>Activity 8: Update DEQ TMDL BMP Cost-share Guidelines biannually.</t>
  </si>
  <si>
    <t>Activity 9: Estimate and report annual reductions in nitrogen, phosphorous, sediment, and bacteria achieved via BMP implementation.</t>
  </si>
  <si>
    <t>Activity 10: Report on the progress of meeting goals and milestones of select number of implementation plans.</t>
  </si>
  <si>
    <t>Activity 11: Further develop databases and tools to track implementation progress.</t>
  </si>
  <si>
    <t>Activity 12: Update VA's NPS management plan every five years.</t>
  </si>
  <si>
    <t>Activity 13: Support the monitoring of key implementation plan watersheds with active BMP installation.</t>
  </si>
  <si>
    <t>W10, W11</t>
  </si>
  <si>
    <t>Activity 14: Identify waterbodies in state's 303(d) list and integrated report that are primarily impaired by NPS pollutants and demonstrate a significant trend of improved water quality.</t>
  </si>
  <si>
    <r>
      <t>1, 2, 4</t>
    </r>
    <r>
      <rPr>
        <b/>
        <sz val="10"/>
        <color theme="1"/>
        <rFont val="Calibri"/>
        <family val="2"/>
        <scheme val="minor"/>
      </rPr>
      <t xml:space="preserve">, </t>
    </r>
    <r>
      <rPr>
        <sz val="10"/>
        <color theme="1"/>
        <rFont val="Calibri"/>
        <family val="2"/>
        <scheme val="minor"/>
      </rPr>
      <t>5</t>
    </r>
  </si>
  <si>
    <t>Activity 15: Hold interagency meetings with target agency programs to further water quality improvement opportunities.</t>
  </si>
  <si>
    <t>Activity</t>
  </si>
  <si>
    <t>OWLGP, Narrative, from Lauren and also from data analysis</t>
  </si>
  <si>
    <t>OWLGAP staff, narrative</t>
  </si>
  <si>
    <t>Nicole, OWLGAP and Regional Offices. Individual reports (with Data)</t>
  </si>
  <si>
    <t>Narrative with data tables</t>
  </si>
  <si>
    <t>OWLGAP data analysis</t>
  </si>
  <si>
    <t>Numbers</t>
  </si>
  <si>
    <t>Narrative from Ram (get excerpt from last NQWI report)</t>
  </si>
  <si>
    <t>Narrative from Ram, update Tables, table of Delistins as it compares to what was in Management Plan</t>
  </si>
  <si>
    <t>narrative and data tables</t>
  </si>
  <si>
    <t>OWLGAP narrative</t>
  </si>
  <si>
    <t>number and table??</t>
  </si>
  <si>
    <t>OWLGAP narrative and data tables</t>
  </si>
  <si>
    <t>Request information from DMME</t>
  </si>
  <si>
    <t>narative and/or data table</t>
  </si>
  <si>
    <t>brief narrative with link</t>
  </si>
  <si>
    <t xml:space="preserve">Cleanup report </t>
  </si>
  <si>
    <t>Reference latest data report from BAY WIP 3. Reference milestone reporting. Only provide links</t>
  </si>
  <si>
    <t>narrative with maybe table</t>
  </si>
  <si>
    <t>Narrative with data table?</t>
  </si>
  <si>
    <t>Narrative with data tables and graphics</t>
  </si>
  <si>
    <t>CleanUp Report</t>
  </si>
  <si>
    <t>Start</t>
  </si>
  <si>
    <t>End</t>
  </si>
  <si>
    <t>Due</t>
  </si>
  <si>
    <t>8/15/20xx</t>
  </si>
  <si>
    <t>2/1/20xx</t>
  </si>
  <si>
    <t>NPS Annual Report</t>
  </si>
  <si>
    <t>Due Date</t>
  </si>
  <si>
    <t>OPTION 1</t>
  </si>
  <si>
    <t xml:space="preserve">Activity 1: Complete an annual Agricultural Needs Assessment to guide funding and program allocation decisions. </t>
  </si>
  <si>
    <t>1, 3, 4, 5</t>
  </si>
  <si>
    <t>Activity 2: Foster widespread adoption of cost-effective agricultural BMPs.</t>
  </si>
  <si>
    <t>1, 2</t>
  </si>
  <si>
    <t>Activity 3: Implement the five priority agricultural BMPs in the Chesapeake Bay watershed in order to meet the Commonwealth's nutrient and sediment pollution goals.</t>
  </si>
  <si>
    <t>Activity 4: Provide funding and technical assistance to Virginia's 47 Soil and Water Conservation Districts to deliver technical assistance to implement cost-share program.</t>
  </si>
  <si>
    <t>Activity 5: Develop Agricultural NPS Assessment Data.</t>
  </si>
  <si>
    <t>Activity 6: Implement policies outlined in the Phase III WIP for the Chesapeake Bay.</t>
  </si>
  <si>
    <t>Activity 7: Manage urban and agricultural nutrients found in fertilizers, manure, biosolids, and other sources.</t>
  </si>
  <si>
    <t>Activity 8: Train staff and public in the development of nutrient management plans.</t>
  </si>
  <si>
    <t>Activity 9: Continue to develop and implement programs to address unpermitted dairies, precision nutrient management planning, etc.</t>
  </si>
  <si>
    <t>Activity 10: Encourage the implementation of additional agricultural BMPs and promote increased reporting and verification of voluntary BMPs.</t>
  </si>
  <si>
    <t>Activity 11: Achieve widespread implementation of the RMP Program by agricultural producers.</t>
  </si>
  <si>
    <t>Activity 12: Identify water quality problems and help farmers correct them in a commonsense manner that accommodates both the farmer and the environment.</t>
  </si>
  <si>
    <t>Activity 13: Respond to all water quality complaints in a timely fashion.</t>
  </si>
  <si>
    <t>Activity 14: Provide programmatic outreach and education to Soil and Water Conservation Districts, farmers, and the general public.</t>
  </si>
  <si>
    <t>Watershed</t>
  </si>
  <si>
    <t>resource protection</t>
  </si>
  <si>
    <t>Activity 1: Protect public health and surface and groundwater quality.</t>
  </si>
  <si>
    <t>Activity 2: Maintain and develop programs that implement both the Sewage Handling and Disposal Regulations (12 VAC 5-610) and Regulations for Alternative Onsite Sewage Systems (12 VAC 5-613).</t>
  </si>
  <si>
    <t>1, 2, 3, 4</t>
  </si>
  <si>
    <t>Activity 3: Work to document and report the number of septic pump-outs, connections to public sewers, repairs, replacements, and alternative septic systems installed.</t>
  </si>
  <si>
    <t>1, 2,</t>
  </si>
  <si>
    <t>Activity 4: Implement the septic pump-out requirements of the Chesapeake Bay Preservation Act.</t>
  </si>
  <si>
    <t>Activity 5: Provide funding and technical services to initiate projects to address straight pipes and failing or failed residential onsite sewage systems identified in local NPS Implementation Plans.</t>
  </si>
  <si>
    <t>Activity 6: Pursue other sources of funding to address failing on-site sewage systems including but not limited to Revolving Loan Funds, Water Quality Improvement Fund, etc.</t>
  </si>
  <si>
    <t>Onsite Septic</t>
  </si>
  <si>
    <t>Activity 1: Reduce water quality impacts associated with resource extraction activities by proper site planning and best management practice implementation.</t>
  </si>
  <si>
    <t>Activity 2: Reduce NPS pollution from abandoned and orphaned mined land.</t>
  </si>
  <si>
    <t>Activity 3: Include water quality goals in prioritization of areas for reclamation activities.</t>
  </si>
  <si>
    <t>Activity 4: Document and report reclamation of active, orphaned, and abandoned mine sites.</t>
  </si>
  <si>
    <t>Activity 5: Enhance coordination between DEQ and DMME to collect and report data on BMPs installed on active mine sites as well as reclamation of active, abandoned, and orphaned mines.</t>
  </si>
  <si>
    <t>Objective B: Enforcement of Laws Objective</t>
  </si>
  <si>
    <t>Activity 6: DMME will interpret and enforce Virginia mining laws consistently and review mining and drilling permits, taking appropriate action to ensure compliance.</t>
  </si>
  <si>
    <t>Activity 7: DMME will inventory, monitor, and report areas contributing significant sediments and mine water discharges to the water resources of Virginia and consider the pollution as part of the selection process for determining which sites will be reclaimed.</t>
  </si>
  <si>
    <t>Activity 8: DMME will investigate reported occurrences of NPS pollution and when appropriate take action to eliminate, abate, or prevent water resource degradation.</t>
  </si>
  <si>
    <t>Activity 9: Document and report reclamation of active, orphaned, and abandoned mine sites.</t>
  </si>
  <si>
    <t>2, 3</t>
  </si>
  <si>
    <t>Activity 10: Continue to inventory abandoned and orphaned mine land sites to provide the capability to target impaired waterbodies and to provide an ongoing basis for prioritizing and assessing program effectiveness.</t>
  </si>
  <si>
    <t>Activity 1: Increase nutrient management planning to include 85% of all applicable state-owned land.</t>
  </si>
  <si>
    <t>Activity 2: Control NPS pollution from developed sites to protect downstream properties and local health.</t>
  </si>
  <si>
    <t>Activity 3: Implement state policies outlined in Virginia’s Phase III Watershed Implementation Plan for the Chesapeake Bay TMDL.</t>
  </si>
  <si>
    <t>Activity 4: Fund, where possible, urban components of EPA-approved implementation plans for activities not directly implementing a permit.</t>
  </si>
  <si>
    <t>Developed Lands</t>
  </si>
  <si>
    <t>1, 2, 4</t>
  </si>
  <si>
    <t>Activity 1: Provide technical services, best management practices information, and silvicultural activity enforcement on the Commonwealth's forest watersheds, non‐tidal wetlands and riparian areas to help ensure the quality of drinking and recreational waters from these areas for future generations.</t>
  </si>
  <si>
    <t>F1, F4</t>
  </si>
  <si>
    <t>Activity 2: Provide cost-share to implement forestry BMPs.</t>
  </si>
  <si>
    <t>Activity 3: Protect and enhance water quality by increasing compliance with BMPs on forest harvest sites.</t>
  </si>
  <si>
    <t>Activity 4: Maintain robust Harvest Inspection and Logger Education Programs.</t>
  </si>
  <si>
    <t>Activity 5: Utilize and support the water quality law enforcement program.</t>
  </si>
  <si>
    <t>Activity 6: Monitor streams for sediment deposition.</t>
  </si>
  <si>
    <t>Activity 7: Implement state policies outlined in Phase III WIP for the Chesapeake Bay.</t>
  </si>
  <si>
    <t>Activity 8: Increase the amount of forestland protected and/or established in Virginia watersheds.</t>
  </si>
  <si>
    <t>Activity 9: Work with partners, agencies and groups to establish new buffers as outlined in the Riparian Forest Buffer Implementation Plan.</t>
  </si>
  <si>
    <t>4, 5</t>
  </si>
  <si>
    <t>Activity 10: Provide educational opportunities aimed at promoting an increase in riparian plantings and educating landowners on the importance of forests for water quality.</t>
  </si>
  <si>
    <t>Activity 11: Mitigate the water quality impacts of urban and suburban stormwater and impervious surfaces.</t>
  </si>
  <si>
    <t>Activity 12: Develop and implement programs that encourage the implementation of tree planting projects and forest management strategies.</t>
  </si>
  <si>
    <t>Activity 13: Encourage municipalities to include the use of forests and trees as a stormwater BMP.</t>
  </si>
  <si>
    <t>Activity 1: Establish watershed roundtables for priority river basins to provide watershed-based forums for stakeholders to participate in defining critical watershed needs, targeting problems for solutions, and providing input on potential management options to restore and protect water quality.</t>
  </si>
  <si>
    <t xml:space="preserve">Activity 2: Provide funding for at least eight watershed roundtables annually (through Section 319(h)) for Southern Rivers and Chesapeake Bay Implementation Grant for Bay roundtables. </t>
  </si>
  <si>
    <t>Source Sector</t>
  </si>
  <si>
    <t>Goal(s)</t>
  </si>
  <si>
    <t>Report Order</t>
  </si>
  <si>
    <t>G1</t>
  </si>
  <si>
    <t>G2</t>
  </si>
  <si>
    <t>G3</t>
  </si>
  <si>
    <t>G4</t>
  </si>
  <si>
    <t>G5</t>
  </si>
  <si>
    <t>Goal Title</t>
  </si>
  <si>
    <t>Goal Description</t>
  </si>
  <si>
    <t>Address NPS Pollutants: Eliminate or reduce priority NPS pollutants and causes of impairment. The examples of primary NPS pollutants, causes of impairment, and threats to high quality waters addressed by Virginia's NPS Management Program are: o Nutrients and sediment from diffuse sources or erosion including agricultural runoff, unpermitted stormwater runoff, and erosion due to hydrologic alteration of streams; o Bacteria from NPS sources such as onsite septic systems or other unpermitted decentralized wastewater treatment systems, non-permitted agricultural sources, or pet waste; o Impairments from legacy mining operations that were never covered by permit; ando Impairments from legacy forestry operations.</t>
  </si>
  <si>
    <t>Watershed Planning &amp; Implementation: Develop and implement TMDLs, TMDL alternatives, and watershed-based plans to identify, restore, and protect priority watersheds.</t>
  </si>
  <si>
    <t>Document Improvement: Focus effort to document pollutant reductions and water quality improvements, and assess the effectiveness of efforts to restore and protect priority watersheds.</t>
  </si>
  <si>
    <t>Public Awareness: Increase public awareness of NPS pollutants and causes of impairments and encourage individuals to adopt behaviors to reduce NPS pollutants and causes of impairments.</t>
  </si>
  <si>
    <t>NPS Funding: Identify and effectively leverage financial and technical resources and help stakeholders identify funding sources to restore and protect watersheds.</t>
  </si>
  <si>
    <t>Goal</t>
  </si>
  <si>
    <t>Row Labels</t>
  </si>
  <si>
    <t>Grand Total</t>
  </si>
  <si>
    <t>AG</t>
  </si>
  <si>
    <t>FO</t>
  </si>
  <si>
    <t>DL</t>
  </si>
  <si>
    <t>OS</t>
  </si>
  <si>
    <t>WR</t>
  </si>
  <si>
    <t>RP</t>
  </si>
  <si>
    <t>W01</t>
  </si>
  <si>
    <t>A01</t>
  </si>
  <si>
    <t>A03</t>
  </si>
  <si>
    <t>A05</t>
  </si>
  <si>
    <t>A07</t>
  </si>
  <si>
    <t>A08</t>
  </si>
  <si>
    <t>A09</t>
  </si>
  <si>
    <t>F02</t>
  </si>
  <si>
    <t>F03</t>
  </si>
  <si>
    <t>F04</t>
  </si>
  <si>
    <t>R01</t>
  </si>
  <si>
    <t>S01</t>
  </si>
  <si>
    <t>S02</t>
  </si>
  <si>
    <t>U01</t>
  </si>
  <si>
    <t>W04</t>
  </si>
  <si>
    <t>W06</t>
  </si>
  <si>
    <t>W07</t>
  </si>
  <si>
    <t>1</t>
  </si>
  <si>
    <t>S1, S2</t>
  </si>
  <si>
    <t>Milestone(s)</t>
  </si>
  <si>
    <t>Goal #</t>
  </si>
  <si>
    <t>W02-a</t>
  </si>
  <si>
    <t>W02-b</t>
  </si>
  <si>
    <t>W02-c</t>
  </si>
  <si>
    <t>W03-a</t>
  </si>
  <si>
    <t>W03-b</t>
  </si>
  <si>
    <t>W05</t>
  </si>
  <si>
    <t>W08-a</t>
  </si>
  <si>
    <t>W08-b</t>
  </si>
  <si>
    <t>W08-c</t>
  </si>
  <si>
    <t>W08-d</t>
  </si>
  <si>
    <t>W08-e</t>
  </si>
  <si>
    <t>W10-a</t>
  </si>
  <si>
    <t>W10-b</t>
  </si>
  <si>
    <t>W10-c</t>
  </si>
  <si>
    <t>W10-d</t>
  </si>
  <si>
    <t>A02-a</t>
  </si>
  <si>
    <t>A02-g</t>
  </si>
  <si>
    <t>Total Number of Priority BMPS</t>
  </si>
  <si>
    <t>A02-b</t>
  </si>
  <si>
    <t>A02-c</t>
  </si>
  <si>
    <t>A02-d</t>
  </si>
  <si>
    <t>A02-e</t>
  </si>
  <si>
    <t>A02-f</t>
  </si>
  <si>
    <t>A02-h</t>
  </si>
  <si>
    <t>A04-b</t>
  </si>
  <si>
    <t>A04-a</t>
  </si>
  <si>
    <t>A06-a</t>
  </si>
  <si>
    <t>A06-b</t>
  </si>
  <si>
    <t>Objective A: Healthy Waters Program Objective</t>
  </si>
  <si>
    <t>Activity 1: Implement Healthy Waters Program, partially through 319 funds.</t>
  </si>
  <si>
    <t>Activity 2: Continue to undertake regulatory compliance evaluations and provide technical assistance to support implementation of the Chesapeake Bay Preservation Act.</t>
  </si>
  <si>
    <t>Activity 3: Implement components of the Coastal NPS Program through the Virginia Coastal Zone Management Program, including cumulative and secondary impacts to water resources.</t>
  </si>
  <si>
    <t>Activity 4: The Source Water Protection Program will continue to focus on education, empowerment, and financing initiatives through its various programs and partnerships.</t>
  </si>
  <si>
    <t>P01</t>
  </si>
  <si>
    <t>P02</t>
  </si>
  <si>
    <t>P03</t>
  </si>
  <si>
    <t>P04</t>
  </si>
  <si>
    <t>S03-a</t>
  </si>
  <si>
    <t>S03-c</t>
  </si>
  <si>
    <t>S03-b</t>
  </si>
  <si>
    <t>M01</t>
  </si>
  <si>
    <t>M02</t>
  </si>
  <si>
    <t>M03</t>
  </si>
  <si>
    <t>M04</t>
  </si>
  <si>
    <t>M05</t>
  </si>
  <si>
    <t>M1, M2</t>
  </si>
  <si>
    <t>M1-M5</t>
  </si>
  <si>
    <t>C,b</t>
  </si>
  <si>
    <t>FO1-a</t>
  </si>
  <si>
    <t>F01-b</t>
  </si>
  <si>
    <t>W09-a</t>
  </si>
  <si>
    <t>W09-b</t>
  </si>
  <si>
    <t>Data reported to WPT &amp; GRTS</t>
  </si>
  <si>
    <t>F01-a</t>
  </si>
  <si>
    <t>Unique  Activity Code</t>
  </si>
  <si>
    <t>M:A1</t>
  </si>
  <si>
    <t>M:A2</t>
  </si>
  <si>
    <t>M:A3</t>
  </si>
  <si>
    <t>M:A4</t>
  </si>
  <si>
    <t>M:A5</t>
  </si>
  <si>
    <t>M:B6</t>
  </si>
  <si>
    <t>M:C7</t>
  </si>
  <si>
    <t>M:C8</t>
  </si>
  <si>
    <t>M:C9</t>
  </si>
  <si>
    <t>M:D10</t>
  </si>
  <si>
    <t>U:A1</t>
  </si>
  <si>
    <t>U:B2</t>
  </si>
  <si>
    <t>U:B3</t>
  </si>
  <si>
    <t>U:B4</t>
  </si>
  <si>
    <t>F:A1</t>
  </si>
  <si>
    <t>F:B2</t>
  </si>
  <si>
    <t>F:B3</t>
  </si>
  <si>
    <t>F:B4</t>
  </si>
  <si>
    <t>F:B5</t>
  </si>
  <si>
    <t>F:B6</t>
  </si>
  <si>
    <t>F:B7</t>
  </si>
  <si>
    <t>F:C8</t>
  </si>
  <si>
    <t>F:C9</t>
  </si>
  <si>
    <t>F:C10</t>
  </si>
  <si>
    <t>F:D11</t>
  </si>
  <si>
    <t>F:D12</t>
  </si>
  <si>
    <t>F:D13</t>
  </si>
  <si>
    <t>R:A1</t>
  </si>
  <si>
    <t>R:A2</t>
  </si>
  <si>
    <t>S:A1</t>
  </si>
  <si>
    <t>S:B2</t>
  </si>
  <si>
    <t>S:C3</t>
  </si>
  <si>
    <t>S:D4</t>
  </si>
  <si>
    <t>S:D5</t>
  </si>
  <si>
    <t>S:D6</t>
  </si>
  <si>
    <t>A:A1</t>
  </si>
  <si>
    <t>A:A2</t>
  </si>
  <si>
    <t>A:A3</t>
  </si>
  <si>
    <t>A:A4</t>
  </si>
  <si>
    <t>A:A5</t>
  </si>
  <si>
    <t>A:A6</t>
  </si>
  <si>
    <t>A:B7</t>
  </si>
  <si>
    <t>A:B8</t>
  </si>
  <si>
    <t>A:B9</t>
  </si>
  <si>
    <t>A:C10</t>
  </si>
  <si>
    <t>A:C11</t>
  </si>
  <si>
    <t>A:D12</t>
  </si>
  <si>
    <t>A:D13</t>
  </si>
  <si>
    <t>A:D14</t>
  </si>
  <si>
    <t>P:A1</t>
  </si>
  <si>
    <t>P:A2</t>
  </si>
  <si>
    <t>P:A3</t>
  </si>
  <si>
    <t>P:A4</t>
  </si>
  <si>
    <t>W:A1</t>
  </si>
  <si>
    <t>W:A2</t>
  </si>
  <si>
    <t>W:A3</t>
  </si>
  <si>
    <t>W:A4</t>
  </si>
  <si>
    <t>W:B5</t>
  </si>
  <si>
    <t>W:B6</t>
  </si>
  <si>
    <t>W:C7</t>
  </si>
  <si>
    <t>W:C8</t>
  </si>
  <si>
    <t>W:C9</t>
  </si>
  <si>
    <t>W:C10</t>
  </si>
  <si>
    <t>W:C11</t>
  </si>
  <si>
    <t>W:D12</t>
  </si>
  <si>
    <t>W:E13</t>
  </si>
  <si>
    <t>W:E14</t>
  </si>
  <si>
    <t>W:E15</t>
  </si>
  <si>
    <t>Master List for Management Plan</t>
  </si>
  <si>
    <t>Develop 6 year Prioritization for IP Development</t>
  </si>
  <si>
    <t>Develop 3 IPs annually</t>
  </si>
  <si>
    <t>Annually address 12 impaired waterbody segments with IP development</t>
  </si>
  <si>
    <t>Issue a 3 Request for Applications over the course of 5 years</t>
  </si>
  <si>
    <t># new projects</t>
  </si>
  <si>
    <t>Report the number of active projects (15-20) annually from all 319 funding</t>
  </si>
  <si>
    <t>Develop and implement 2-5 new implementation projects every year</t>
  </si>
  <si>
    <t>Detailed Goal Description</t>
  </si>
  <si>
    <t>Annually report PR data in GRTS</t>
  </si>
  <si>
    <t>Annual Nitrogen reductions from all IP projects annually</t>
  </si>
  <si>
    <t>Annual Bacteria reductions from all IP projects annually</t>
  </si>
  <si>
    <t>Annual Sediment reductions from all IP projects annually</t>
  </si>
  <si>
    <t>Annual Phosphorus reductions from all IP projects annually</t>
  </si>
  <si>
    <t>Reporting</t>
  </si>
  <si>
    <t>VAFY</t>
  </si>
  <si>
    <t>Date Range</t>
  </si>
  <si>
    <t>7/1/19-6/30/20</t>
  </si>
  <si>
    <t>7/1/20-6/30/21</t>
  </si>
  <si>
    <t>7/1/21-6/30/22</t>
  </si>
  <si>
    <t>7/1/22-6/30/23</t>
  </si>
  <si>
    <t>7/1/23-6/30/24</t>
  </si>
  <si>
    <t>Due date</t>
  </si>
  <si>
    <t>Source of information</t>
  </si>
  <si>
    <t>Cleanup Report</t>
  </si>
  <si>
    <t>Agency Partner Request</t>
  </si>
  <si>
    <t>OWLGAP Staff</t>
  </si>
  <si>
    <t>Other DEQ Program Staff</t>
  </si>
  <si>
    <t>Nicole Sandberg</t>
  </si>
  <si>
    <t>Heather Longo</t>
  </si>
  <si>
    <t>Rick Hill</t>
  </si>
  <si>
    <t>Kelly Meadows</t>
  </si>
  <si>
    <t>Key Contact</t>
  </si>
  <si>
    <t>Ashley Wendt</t>
  </si>
  <si>
    <t>Mark Richards</t>
  </si>
  <si>
    <t>Ram Gupta</t>
  </si>
  <si>
    <t>DEQ-OWLGAP</t>
  </si>
  <si>
    <t>Kristy Woodall</t>
  </si>
  <si>
    <t>Stephanie Kreps</t>
  </si>
  <si>
    <t>DEQ-SWRO</t>
  </si>
  <si>
    <t>Sara Botenfield</t>
  </si>
  <si>
    <t>DEQ-VRO</t>
  </si>
  <si>
    <t>James Moneymaker</t>
  </si>
  <si>
    <t>DEQ-BRRO</t>
  </si>
  <si>
    <t>Dave Evans</t>
  </si>
  <si>
    <t>DEQ-NRO</t>
  </si>
  <si>
    <t>Kristie Britte</t>
  </si>
  <si>
    <t>DEQ-TRO</t>
  </si>
  <si>
    <t>Jennifer Palmoree</t>
  </si>
  <si>
    <t>DEQ-PRO</t>
  </si>
  <si>
    <t>Susan Hale</t>
  </si>
  <si>
    <t>DEQ-Office of Ecology</t>
  </si>
  <si>
    <t>DEQ-CZM</t>
  </si>
  <si>
    <t>VDH-Source Water</t>
  </si>
  <si>
    <t>VDH-Onsite</t>
  </si>
  <si>
    <t>VDMME-DME</t>
  </si>
  <si>
    <t>VDMME-DMLR</t>
  </si>
  <si>
    <t>VDOF</t>
  </si>
  <si>
    <t>Agency Program</t>
  </si>
  <si>
    <t>Reporting year</t>
  </si>
  <si>
    <t>W03-c</t>
  </si>
  <si>
    <t>W00</t>
  </si>
  <si>
    <t>Provide annual progress reports for 5 to 10 319-funded implementation projects active in a given year</t>
  </si>
  <si>
    <t>W09-c</t>
  </si>
  <si>
    <t>WPT Data</t>
  </si>
  <si>
    <t>GRTS Data entry</t>
  </si>
  <si>
    <t>Annually enter BMP data into GRTS by February 28 for 319(h) funded projects</t>
  </si>
  <si>
    <t xml:space="preserve">Annually provide EPA BMP report for  WPT entry </t>
  </si>
  <si>
    <t>Submit data to Storet Help Desk every year by 1/31 for 319-funded DEQ data</t>
  </si>
  <si>
    <t>W11-a</t>
  </si>
  <si>
    <t>W11-b</t>
  </si>
  <si>
    <t>Number of NWQI sites monitored Annually</t>
  </si>
  <si>
    <t>Report on NWQI in Virginia</t>
  </si>
  <si>
    <t>W12-a</t>
  </si>
  <si>
    <t>W12-b</t>
  </si>
  <si>
    <t>Report  from Integrated Report</t>
  </si>
  <si>
    <t xml:space="preserve">Objective A: Urban Nutrient Management </t>
  </si>
  <si>
    <t xml:space="preserve">Objective B: Stormwater and Developed Lands </t>
  </si>
  <si>
    <t xml:space="preserve">Objective B: Forestry BMP Implementation </t>
  </si>
  <si>
    <t xml:space="preserve">Objective C: Riparian Buffer Initiative </t>
  </si>
  <si>
    <t xml:space="preserve">Objective D: Urban Forestry Initiative </t>
  </si>
  <si>
    <t xml:space="preserve">Objective A: Watershed Roundtable Initiative </t>
  </si>
  <si>
    <t>Objective A: General Forestry Program</t>
  </si>
  <si>
    <t xml:space="preserve">Objective A: Watershed Assessment and TMDL Development </t>
  </si>
  <si>
    <t xml:space="preserve">Objective B: Implementation Plan Development </t>
  </si>
  <si>
    <t xml:space="preserve">Objective C: Watershed Implementation Project </t>
  </si>
  <si>
    <t xml:space="preserve">Objective E: Water Quality Improvement </t>
  </si>
  <si>
    <t xml:space="preserve">Objective A: Agricultural BMP Implementation </t>
  </si>
  <si>
    <t xml:space="preserve">Objective B: Nutrient Management </t>
  </si>
  <si>
    <t xml:space="preserve">Objective C: Resource Management Planning </t>
  </si>
  <si>
    <t xml:space="preserve">Objective D: Agricultural Stewardship Act Program </t>
  </si>
  <si>
    <t xml:space="preserve">Objective D: DEQ Grants and Programs </t>
  </si>
  <si>
    <t xml:space="preserve">Objective A: General Resource Extraction </t>
  </si>
  <si>
    <t xml:space="preserve">Objective C: Identifying Sources of Water Quality Degradation </t>
  </si>
  <si>
    <t>Objective D: Compliant NPS Pollution Management Program</t>
  </si>
  <si>
    <t>Objective B: Chesapeake Bay Preservation Act Program</t>
  </si>
  <si>
    <t>Objective C: Coastal Nonpoint Source Program</t>
  </si>
  <si>
    <t>Objective D: Source Water Protection Program</t>
  </si>
  <si>
    <t>Objective A: General Onsite Sewage and Water Program</t>
  </si>
  <si>
    <t>Objective B: Regulation Implementation</t>
  </si>
  <si>
    <t>Objective C: Support Best Management Practice Installation</t>
  </si>
  <si>
    <t>Objective D: Implementation of Abandoned and Orphaned Mined Land Programs</t>
  </si>
  <si>
    <t>Resource Potection</t>
  </si>
  <si>
    <t xml:space="preserve">Objective B: Chesapeake Bay Preservation Act Program </t>
  </si>
  <si>
    <t xml:space="preserve">Objective C: Coastal Nonpoint Source Program </t>
  </si>
  <si>
    <t xml:space="preserve">Objective D: Source Water Protection Program </t>
  </si>
  <si>
    <t xml:space="preserve">Objective A: General Forestry Program </t>
  </si>
  <si>
    <t xml:space="preserve">Objective D: Implementation of Abandoned and Orphaned Mined Land Programs </t>
  </si>
  <si>
    <t xml:space="preserve">Objective C: Support Best Management Practice Installation </t>
  </si>
  <si>
    <t xml:space="preserve">Objective A: General Onsite Sewage and Water Program </t>
  </si>
  <si>
    <t xml:space="preserve">Objective B: Regulation Implementation </t>
  </si>
  <si>
    <t>Goals</t>
  </si>
  <si>
    <t>1, 3-5</t>
  </si>
  <si>
    <t>1,3-4</t>
  </si>
  <si>
    <t>Activities</t>
  </si>
  <si>
    <t>12-14</t>
  </si>
  <si>
    <t>10-22</t>
  </si>
  <si>
    <t>1-6</t>
  </si>
  <si>
    <t>7-9</t>
  </si>
  <si>
    <t>Milestones</t>
  </si>
  <si>
    <t>A5, A6</t>
  </si>
  <si>
    <t>A1,A2,A3,A5,A8,A9</t>
  </si>
  <si>
    <t>1, 2, 4, 5</t>
  </si>
  <si>
    <t>FY20</t>
  </si>
  <si>
    <t>FY22</t>
  </si>
  <si>
    <t>FY23</t>
  </si>
  <si>
    <t>FY21</t>
  </si>
  <si>
    <t>FY24</t>
  </si>
  <si>
    <t>FY20 Progress</t>
  </si>
  <si>
    <t>FY21 Progress</t>
  </si>
  <si>
    <t>FY22 Progress</t>
  </si>
  <si>
    <t>FY23 Progress</t>
  </si>
  <si>
    <t>FY24 Progress</t>
  </si>
  <si>
    <t>Key Program Area</t>
  </si>
  <si>
    <t>S1, S3</t>
  </si>
  <si>
    <t>S1, S2, S3</t>
  </si>
  <si>
    <t>Order</t>
  </si>
  <si>
    <t>Agricultural Needs Assessment Conducted and Reported</t>
  </si>
  <si>
    <t>Priority Agricultural BMPs reported</t>
  </si>
  <si>
    <t>Acres of Nutrient Management Plans reported</t>
  </si>
  <si>
    <t>Number of Priority BMPs Reported</t>
  </si>
  <si>
    <t>Number of Animal Waste Facilities Installed</t>
  </si>
  <si>
    <t>Acres of Cover Crops Installed</t>
  </si>
  <si>
    <t>Acres of Riparian Buffers Installed</t>
  </si>
  <si>
    <t>Linear Ft of Livestock Stream Exclusion</t>
  </si>
  <si>
    <t>Tons of Poultry Litter addressed</t>
  </si>
  <si>
    <t>tons</t>
  </si>
  <si>
    <t>NPS Asssessment Report Submitted</t>
  </si>
  <si>
    <t>Report of Nutrient Management Program</t>
  </si>
  <si>
    <t>Number of Agricultural BMPs Installed</t>
  </si>
  <si>
    <t>Status of the Virginia RMP program Rreported</t>
  </si>
  <si>
    <t xml:space="preserve"> Acres of land in RMP</t>
  </si>
  <si>
    <t>Report on Virginia Agricultural Stewardship Act</t>
  </si>
  <si>
    <t>Number of Agricultural BMPS associated with NPS Implementation Plan Projects</t>
  </si>
  <si>
    <t>Biannual Chesapeake Bay WIP III Milestone Status Reported</t>
  </si>
  <si>
    <t>Acres riparian buffers installed</t>
  </si>
  <si>
    <t>Acres forests protected by easement</t>
  </si>
  <si>
    <t>Report on overall Forestry BMP Program</t>
  </si>
  <si>
    <t>Report on Orphaned and Abandoned Mine Land Program</t>
  </si>
  <si>
    <t>Number of WQ related plans/reviews conducted</t>
  </si>
  <si>
    <t>Number of Orphaned Mine Lands inventoried</t>
  </si>
  <si>
    <t>Number of investigations conducted</t>
  </si>
  <si>
    <t>Number of Meetings and Events held</t>
  </si>
  <si>
    <t>Report on the Healthy Waters Program</t>
  </si>
  <si>
    <t>Number of Meetings held to address the Source Water Protection Strategy</t>
  </si>
  <si>
    <t>Report on the Chesapeake Bay Preservation Act Program and the Coastal Zone Management Program</t>
  </si>
  <si>
    <t>Report on Progress of the Virginia Coastal Nonpoint Source Program</t>
  </si>
  <si>
    <t>Status Report on Virginia Watershed Roundtable Support Activity</t>
  </si>
  <si>
    <t>Number of Septic BMPs funded</t>
  </si>
  <si>
    <t>Report on the status of the 319-funded BMP program</t>
  </si>
  <si>
    <t>Pounds of Nitrogen reduced as result of 319-h funded activity</t>
  </si>
  <si>
    <t>Bacteria pollution reductions as reported in GRTS'</t>
  </si>
  <si>
    <t>Number of interagency meetings</t>
  </si>
  <si>
    <t>Milestone Target</t>
  </si>
  <si>
    <t>Milestone Reporting Unite</t>
  </si>
  <si>
    <t>Report in GRTS Annual Nitrogen reductions from all IP projects annually</t>
  </si>
  <si>
    <t>Report in GRTS  Annual Phosphorus reductions from all IP projects annually</t>
  </si>
  <si>
    <t>Report in GRTS  Sediment reductions from all IP projects annually</t>
  </si>
  <si>
    <t>Report in GRTS  Bacteria reductions from all IP projects annually</t>
  </si>
  <si>
    <t>% Completed</t>
  </si>
  <si>
    <t>Reported in 2020</t>
  </si>
  <si>
    <t>Milstone Goal #</t>
  </si>
  <si>
    <t xml:space="preserve"> Agriculture</t>
  </si>
  <si>
    <t>Milestone</t>
  </si>
  <si>
    <t>3-7, 10-13</t>
  </si>
  <si>
    <t>7,10</t>
  </si>
  <si>
    <t>1,2,5,6</t>
  </si>
  <si>
    <t>3-5</t>
  </si>
  <si>
    <t>1-4,6</t>
  </si>
  <si>
    <t>1-4,6,9</t>
  </si>
  <si>
    <t>2-4</t>
  </si>
  <si>
    <t>5-6</t>
  </si>
  <si>
    <t>Milestone Reporting Units</t>
  </si>
  <si>
    <t>Acres of land in RMP</t>
  </si>
  <si>
    <t>2019-2024 Virginia NPS Milstones</t>
  </si>
  <si>
    <t>Milestone Reporting Unit</t>
  </si>
  <si>
    <t>Amount completed</t>
  </si>
  <si>
    <t>Reporting Comment</t>
  </si>
  <si>
    <t>A02</t>
  </si>
  <si>
    <t>A04</t>
  </si>
  <si>
    <t>A06</t>
  </si>
  <si>
    <t>F01</t>
  </si>
  <si>
    <t>FO1</t>
  </si>
  <si>
    <t>S03</t>
  </si>
  <si>
    <t>W02</t>
  </si>
  <si>
    <t>W03</t>
  </si>
  <si>
    <t>W08</t>
  </si>
  <si>
    <t>W09</t>
  </si>
  <si>
    <t>WP</t>
  </si>
  <si>
    <t>U</t>
  </si>
  <si>
    <t>Plan Component</t>
  </si>
  <si>
    <t>Year</t>
  </si>
  <si>
    <t>FY19</t>
  </si>
  <si>
    <t>FY25</t>
  </si>
  <si>
    <t>VLOOKUP(A14,Look_Up!$J$3:$R$20, 2, FALSE)</t>
  </si>
  <si>
    <t>FID Number</t>
  </si>
  <si>
    <t>Grant Title</t>
  </si>
  <si>
    <t>Issue Date</t>
  </si>
  <si>
    <t>Expiration Date</t>
  </si>
  <si>
    <t>Sub-award Expiration</t>
  </si>
  <si>
    <t>Total Award</t>
  </si>
  <si>
    <t>CFDA</t>
  </si>
  <si>
    <t>Project</t>
  </si>
  <si>
    <t>00349913</t>
  </si>
  <si>
    <t>FY 2013 VA NPS Program</t>
  </si>
  <si>
    <t>66.460</t>
  </si>
  <si>
    <t>61613</t>
  </si>
  <si>
    <t>FFY13</t>
  </si>
  <si>
    <t>00349914</t>
  </si>
  <si>
    <t>FY 2014 VA NPS Program</t>
  </si>
  <si>
    <t>61614</t>
  </si>
  <si>
    <t>FFY14</t>
  </si>
  <si>
    <t>00349915</t>
  </si>
  <si>
    <t>FY 2015 VA NPS Program</t>
  </si>
  <si>
    <t>61615</t>
  </si>
  <si>
    <t>FFY15</t>
  </si>
  <si>
    <t>00349916</t>
  </si>
  <si>
    <t>FY 2016 VA NPS Program</t>
  </si>
  <si>
    <t>61616</t>
  </si>
  <si>
    <t>FFY16</t>
  </si>
  <si>
    <t>00349917</t>
  </si>
  <si>
    <t>FY 2017 VA NPS Program</t>
  </si>
  <si>
    <t>61617</t>
  </si>
  <si>
    <t>FFY17</t>
  </si>
  <si>
    <t>00349918</t>
  </si>
  <si>
    <t>FY 2018 VA NPS Program</t>
  </si>
  <si>
    <t>61618</t>
  </si>
  <si>
    <t>FFY18</t>
  </si>
  <si>
    <t>00349919</t>
  </si>
  <si>
    <t>FY 2019 VA NPS Program</t>
  </si>
  <si>
    <t>61619</t>
  </si>
  <si>
    <t>FFY19</t>
  </si>
  <si>
    <t>00349920</t>
  </si>
  <si>
    <t>FY 2020 VA NPS Program</t>
  </si>
  <si>
    <t>62620</t>
  </si>
  <si>
    <t>FFY20</t>
  </si>
  <si>
    <t>00349921</t>
  </si>
  <si>
    <t>FY 2021 VA NPS Program</t>
  </si>
  <si>
    <t>62621</t>
  </si>
  <si>
    <t>FFY21</t>
  </si>
  <si>
    <t>00349922</t>
  </si>
  <si>
    <t>FY 2022 VA NPS Program</t>
  </si>
  <si>
    <t>62622</t>
  </si>
  <si>
    <t>FFY22</t>
  </si>
  <si>
    <t>VLOOKUP(A8,LU_All!$A$53:$C$94,2,FALSE)</t>
  </si>
  <si>
    <t>Milestone Status</t>
  </si>
  <si>
    <t>Active</t>
  </si>
  <si>
    <t>Complete</t>
  </si>
  <si>
    <t>Behind Schedule</t>
  </si>
  <si>
    <t>Entered by</t>
  </si>
  <si>
    <t>[Year]</t>
  </si>
  <si>
    <t>[Milestone Status]</t>
  </si>
  <si>
    <t>[DEQ Staff]</t>
  </si>
  <si>
    <t>[Plan Component]</t>
  </si>
  <si>
    <t>[Milestone #]</t>
  </si>
  <si>
    <t>DEQ/DMME</t>
  </si>
  <si>
    <t>SWCDs</t>
  </si>
  <si>
    <t>VCE</t>
  </si>
  <si>
    <t>Other</t>
  </si>
  <si>
    <t>[Lead]</t>
  </si>
  <si>
    <t>LU_Plancomponent</t>
  </si>
  <si>
    <t>[Mileston #]</t>
  </si>
  <si>
    <t>OFFSET(LU_All!$O$3,1,MATCH(ReportingTool!$A5,LU_All!$O$3:$V$3,0)-1,15,1)</t>
  </si>
  <si>
    <t>[Ag Milestones]</t>
  </si>
  <si>
    <t>[Forestry Milestones]</t>
  </si>
  <si>
    <t>[Septic Milestones</t>
  </si>
  <si>
    <t>[Mining Milestones]</t>
  </si>
  <si>
    <t>[Protection Milestones]</t>
  </si>
  <si>
    <t>[Urban Milestones]</t>
  </si>
  <si>
    <t>[Water Planning Milestones]</t>
  </si>
  <si>
    <t>[sub-milestone #]</t>
  </si>
  <si>
    <t>Report on Virginia Agricultural Stewardship Act including # of complaints and # respones/actions</t>
  </si>
  <si>
    <t>Number of Agricultural BMPS associated with NPS Implementation Plan Projects entered into GRTs</t>
  </si>
  <si>
    <t>Pounds of Nitrogen reduced as result of 319-h funded activity as reported in GRTS</t>
  </si>
  <si>
    <t>M01-a</t>
  </si>
  <si>
    <t>M01-b</t>
  </si>
  <si>
    <t>M01-c</t>
  </si>
  <si>
    <t># sites reclaimed</t>
  </si>
  <si>
    <t>type OML reclamation</t>
  </si>
  <si>
    <t># of OML reclamation sites</t>
  </si>
  <si>
    <t>Type of reclamation sites</t>
  </si>
  <si>
    <t>P02-a</t>
  </si>
  <si>
    <t>P02-b</t>
  </si>
  <si>
    <t>Report on the  Coastal Zone Management Program</t>
  </si>
  <si>
    <t>Report on the Chesapeake Bay Preservation Act Program</t>
  </si>
  <si>
    <t>P01-a</t>
  </si>
  <si>
    <t>P01-b</t>
  </si>
  <si>
    <t>[Enter any additional information or comments]</t>
  </si>
  <si>
    <t>Reporting Agencies</t>
  </si>
  <si>
    <t>[Status]</t>
  </si>
  <si>
    <t>Report Year</t>
  </si>
  <si>
    <t xml:space="preserve">Number of BMPs installed/funded; Reported in Chesapeake Bay and VA Waters Cleanup Plan Report </t>
  </si>
  <si>
    <t>Estimated End Date</t>
  </si>
  <si>
    <t>Estimated Frequency</t>
  </si>
  <si>
    <t>Periodic</t>
  </si>
  <si>
    <t>Annual</t>
  </si>
  <si>
    <t>Biannual</t>
  </si>
  <si>
    <t>Once</t>
  </si>
  <si>
    <t xml:space="preserve"> Total Completed</t>
  </si>
  <si>
    <t>\\DEQV12CSCAPP1\TMDLworking\NPS\Policy-Guidance-Plans\NPSMgmtPlan\2019Plan\Tracking&amp;Reporting\NPS2019-2024_ReportingTool_v1</t>
  </si>
  <si>
    <t>Unit Goal Total</t>
  </si>
  <si>
    <t>% completed of Unit Goal</t>
  </si>
  <si>
    <t>VA NPS Milestone Reporting Tool</t>
  </si>
  <si>
    <t>Train staff and public in the development of nutrient management plans.</t>
  </si>
  <si>
    <t>A07-b</t>
  </si>
  <si>
    <t>A07-a</t>
  </si>
  <si>
    <t>A04-c</t>
  </si>
  <si>
    <t>A04-d</t>
  </si>
  <si>
    <t>A08-a</t>
  </si>
  <si>
    <t>Report on Funding</t>
  </si>
  <si>
    <t>Number trained or certified</t>
  </si>
  <si>
    <t>Number of NM Planners trained and/or certified.</t>
  </si>
  <si>
    <t>Educational support</t>
  </si>
  <si>
    <t>Number of trainings, meetings or events.</t>
  </si>
  <si>
    <t>Compliant NPS Pollution Management Program</t>
  </si>
  <si>
    <t xml:space="preserve">Water Quality Improvement </t>
  </si>
  <si>
    <t xml:space="preserve">Agricultural Stewardship Act Program </t>
  </si>
  <si>
    <t>Source Water Protection Program</t>
  </si>
  <si>
    <t xml:space="preserve">DEQ Grants and Programs </t>
  </si>
  <si>
    <t>Implementation of Abandoned and Orphaned Mined Land Programs</t>
  </si>
  <si>
    <t xml:space="preserve">Urban Forestry Initiative </t>
  </si>
  <si>
    <t xml:space="preserve">Watershed Assessment and TMDL Development </t>
  </si>
  <si>
    <t xml:space="preserve">Agricultural BMP Implementation </t>
  </si>
  <si>
    <t>Healthy Waters Program Objective</t>
  </si>
  <si>
    <t>General Onsite Sewage and Water Program</t>
  </si>
  <si>
    <t xml:space="preserve">General Resource Extraction </t>
  </si>
  <si>
    <t xml:space="preserve">Urban Nutrient Management </t>
  </si>
  <si>
    <t>General Forestry Program</t>
  </si>
  <si>
    <t xml:space="preserve">Watershed Roundtable Initiative </t>
  </si>
  <si>
    <t xml:space="preserve">Implementation Plan Development </t>
  </si>
  <si>
    <t xml:space="preserve">Nutrient Management </t>
  </si>
  <si>
    <t>Chesapeake Bay Preservation Act Program</t>
  </si>
  <si>
    <t>Regulation Implementation</t>
  </si>
  <si>
    <t>Enforcement of Laws Objective</t>
  </si>
  <si>
    <t xml:space="preserve">Stormwater and Developed Lands </t>
  </si>
  <si>
    <t xml:space="preserve">Forestry BMP Implementation </t>
  </si>
  <si>
    <t xml:space="preserve">Watershed Implementation Project </t>
  </si>
  <si>
    <t xml:space="preserve">Resource Management Planning </t>
  </si>
  <si>
    <t>Coastal Nonpoint Source Program</t>
  </si>
  <si>
    <t>Support Best Management Practice Installation</t>
  </si>
  <si>
    <t xml:space="preserve">Identifying Sources of Water Quality Degradation </t>
  </si>
  <si>
    <t xml:space="preserve">Riparian Buffer Initiative </t>
  </si>
  <si>
    <t>Objective Description</t>
  </si>
  <si>
    <t>Activity Description</t>
  </si>
  <si>
    <t>Biennially assess NPS pollution potential and indicators for prioritizing NPS corrective actions.</t>
  </si>
  <si>
    <t xml:space="preserve">Complete an annual Agricultural Needs Assessment to guide funding and program allocation decisions. </t>
  </si>
  <si>
    <t>Implement Healthy Waters Program, partially through 319 funds.</t>
  </si>
  <si>
    <t>Protect public health and surface and groundwater quality.</t>
  </si>
  <si>
    <t>Reduce water quality impacts associated with resource extraction activities by proper site planning and best management practice implementation.</t>
  </si>
  <si>
    <t>Increase nutrient management planning to include 85% of all applicable state-owned land.</t>
  </si>
  <si>
    <t>Provide technical services, best management practices information, and silvicultural activity enforcement on the Commonwealth's forest watersheds, non‐tidal wetlands and riparian areas to help ensure the quality of drinking and recreational waters from these areas for future generations.</t>
  </si>
  <si>
    <t>Establish watershed roundtables for priority river basins to provide watershed-based forums for stakeholders to participate in defining critical watershed needs, targeting problems for solutions, and providing input on potential management options to restore and protect water quality.</t>
  </si>
  <si>
    <t>Complete plans to address priority impaired waters so that 100% of our priority areas for 2016-2022 are met by September 2022.</t>
  </si>
  <si>
    <t>Foster widespread adoption of cost-effective agricultural BMPs.</t>
  </si>
  <si>
    <t>Continue to undertake regulatory compliance evaluations and provide technical assistance to support implementation of the Chesapeake Bay Preservation Act.</t>
  </si>
  <si>
    <t>Maintain and develop programs that implement both the Sewage Handling and Disposal Regulations (12 VAC 5-610) and Regulations for Alternative Onsite Sewage Systems (12 VAC 5-613).</t>
  </si>
  <si>
    <t>Reduce NPS pollution from abandoned and orphaned mined land.</t>
  </si>
  <si>
    <t>Control NPS pollution from developed sites to protect downstream properties and local health.</t>
  </si>
  <si>
    <t>Provide cost-share to implement forestry BMPs.</t>
  </si>
  <si>
    <t xml:space="preserve">Provide funding for at least eight watershed roundtables annually (through Section 319(h)) for Southern Rivers and Chesapeake Bay Implementation Grant for Bay roundtables. </t>
  </si>
  <si>
    <t>Establish a new set of priority waters for 2023-2029.</t>
  </si>
  <si>
    <t>Implement the five priority agricultural BMPs in the Chesapeake Bay watershed in order to meet the Commonwealth's nutrient and sediment pollution goals.</t>
  </si>
  <si>
    <t>Implement components of the Coastal NPS Program through the Virginia Coastal Zone Management Program, including cumulative and secondary impacts to water resources.</t>
  </si>
  <si>
    <t>Work to document and report the number of septic pump-outs, connections to public sewers, repairs, replacements, and alternative septic systems installed.</t>
  </si>
  <si>
    <t>Include water quality goals in prioritization of areas for reclamation activities.</t>
  </si>
  <si>
    <t>Implement state policies outlined in Virginia’s Phase III Watershed Implementation Plan for the Chesapeake Bay TMDL.</t>
  </si>
  <si>
    <t>Protect and enhance water quality by increasing compliance with BMPs on forest harvest sites.</t>
  </si>
  <si>
    <t>Continue to develop TMDLs to work toward meeting 100% of our priority areas for 2023-2029.</t>
  </si>
  <si>
    <t>Provide funding and technical assistance to Virginia's 47 Soil and Water Conservation Districts to deliver technical assistance to implement cost-share program.</t>
  </si>
  <si>
    <t>The Source Water Protection Program will continue to focus on education, empowerment, and financing initiatives through its various programs and partnerships.</t>
  </si>
  <si>
    <t>Implement the septic pump-out requirements of the Chesapeake Bay Preservation Act.</t>
  </si>
  <si>
    <t>Document and report reclamation of active, orphaned, and abandoned mine sites.</t>
  </si>
  <si>
    <t>Fund, where possible, urban components of EPA-approved implementation plans for activities not directly implementing a permit.</t>
  </si>
  <si>
    <t>Maintain robust Harvest Inspection and Logger Education Programs.</t>
  </si>
  <si>
    <t>Develop approximately three (3) implementation plans (IPs) per year that address fifteen (15) total impaired waterbody segments.</t>
  </si>
  <si>
    <t>Provide funding and technical services to initiate projects to address straight pipes and failing or failed residential onsite sewage systems identified in local NPS Implementation Plans.</t>
  </si>
  <si>
    <t>Utilize and support the water quality law enforcement program.</t>
  </si>
  <si>
    <t>Develop a 6-year prioritization process for IP development and a biannual prioritized list of existing TMDLs to be addressed by IPs.</t>
  </si>
  <si>
    <t>Implement policies outlined in the Phase III WIP for the Chesapeake Bay.</t>
  </si>
  <si>
    <t>Pursue other sources of funding to address failing on-site sewage systems including but not limited to Revolving Loan Funds, Water Quality Improvement Fund, etc.</t>
  </si>
  <si>
    <t>DMME will interpret and enforce Virginia mining laws consistently and review mining and drilling permits, taking appropriate action to ensure compliance.</t>
  </si>
  <si>
    <t>Monitor streams for sediment deposition.</t>
  </si>
  <si>
    <t>Continually fund 10-15 implementation projects annually.</t>
  </si>
  <si>
    <t>Manage urban and agricultural nutrients found in fertilizers, manure, biosolids, and other sources.</t>
  </si>
  <si>
    <t>DMME will inventory, monitor, and report areas contributing significant sediments and mine water discharges to the water resources of Virginia and consider the pollution as part of the selection process for determining which sites will be reclaimed.</t>
  </si>
  <si>
    <t>Implement state policies outlined in Phase III WIP for the Chesapeake Bay.</t>
  </si>
  <si>
    <t>Update DEQ TMDL BMP Cost-share Guidelines biannually.</t>
  </si>
  <si>
    <t>DMME will investigate reported occurrences of NPS pollution and when appropriate take action to eliminate, abate, or prevent water resource degradation.</t>
  </si>
  <si>
    <t>Increase the amount of forestland protected and/or established in Virginia watersheds.</t>
  </si>
  <si>
    <t>Estimate and report annual reductions in nitrogen, phosphorous, sediment, and bacteria achieved via BMP implementation.</t>
  </si>
  <si>
    <t>Continue to develop and implement programs to address unpermitted dairies, precision nutrient management planning, etc.</t>
  </si>
  <si>
    <t>Work with partners, agencies and groups to establish new buffers as outlined in the Riparian Forest Buffer Implementation Plan.</t>
  </si>
  <si>
    <t>Report on the progress of meeting goals and milestones of select number of implementation plans.</t>
  </si>
  <si>
    <t>Encourage the implementation of additional agricultural BMPs and promote increased reporting and verification of voluntary BMPs.</t>
  </si>
  <si>
    <t>Continue to inventory abandoned and orphaned mine land sites to provide the capability to target impaired waterbodies and to provide an ongoing basis for prioritizing and assessing program effectiveness.</t>
  </si>
  <si>
    <t>Provide educational opportunities aimed at promoting an increase in riparian plantings and educating landowners on the importance of forests for water quality.</t>
  </si>
  <si>
    <t>Further develop databases and tools to track implementation progress.</t>
  </si>
  <si>
    <t>Achieve widespread implementation of the RMP Program by agricultural producers.</t>
  </si>
  <si>
    <t>Mitigate the water quality impacts of urban and suburban stormwater and impervious surfaces.</t>
  </si>
  <si>
    <t>Update VA's NPS management plan every five years.</t>
  </si>
  <si>
    <t>Identify water quality problems and help farmers correct them in a commonsense manner that accommodates both the farmer and the environment.</t>
  </si>
  <si>
    <t>Develop and implement programs that encourage the implementation of tree planting projects and forest management strategies.</t>
  </si>
  <si>
    <t>Support the monitoring of key implementation plan watersheds with active BMP installation.</t>
  </si>
  <si>
    <t>Respond to all water quality complaints in a timely fashion.</t>
  </si>
  <si>
    <t>Encourage municipalities to include the use of forests and trees as a stormwater BMP.</t>
  </si>
  <si>
    <t>Identify waterbodies in state's 303(d) list and integrated report that are primarily impaired by NPS pollutants and demonstrate a significant trend of improved water quality.</t>
  </si>
  <si>
    <t>Hold interagency meetings with target agency programs to further water quality improvement opportunities.</t>
  </si>
  <si>
    <t>Provide programmatic outreach and education to Soil and Water Conservation Districts, farmers, and the general public.</t>
  </si>
  <si>
    <t>Report on Nutrient management program</t>
  </si>
  <si>
    <t>Report on agricultural stewardship act program</t>
  </si>
  <si>
    <t>Instructions:</t>
  </si>
  <si>
    <t>Original Milestone #</t>
  </si>
  <si>
    <t>Activity Reporting Unit</t>
  </si>
  <si>
    <t>BMPs Reported</t>
  </si>
  <si>
    <t>Sites inventoried/reclaimed</t>
  </si>
  <si>
    <t>Updates reported</t>
  </si>
  <si>
    <t>Reports completed</t>
  </si>
  <si>
    <t>Report on Funding or Technical Assistance</t>
  </si>
  <si>
    <t>Program Report or Updated</t>
  </si>
  <si>
    <t>Programs Implemented</t>
  </si>
  <si>
    <t>Farmers assisted</t>
  </si>
  <si>
    <t>SWCDs served</t>
  </si>
  <si>
    <t>BMP cost-share Reported</t>
  </si>
  <si>
    <t>Program Compliance reported</t>
  </si>
  <si>
    <t>Groundwater Protection Activities Conducted</t>
  </si>
  <si>
    <t>Septic work conducted</t>
  </si>
  <si>
    <t>Number of Roundtables Receiving Funding</t>
  </si>
  <si>
    <t>Number of Roundtable Activiteis</t>
  </si>
  <si>
    <t>Other (list)</t>
  </si>
  <si>
    <t>[Activty Reporting Unit]</t>
  </si>
  <si>
    <t>Other Reporting Unit</t>
  </si>
  <si>
    <t>Activity Status</t>
  </si>
  <si>
    <t>Reported Via Milestone Tool</t>
  </si>
  <si>
    <t>Check to see if addressed by Milestone Tool</t>
  </si>
  <si>
    <t>This is a duplicate to Activity 4; recommend removing this activity in Management Plan Update</t>
  </si>
  <si>
    <t>N/A</t>
  </si>
  <si>
    <t>[Addressed?]</t>
  </si>
  <si>
    <t>Yes</t>
  </si>
  <si>
    <t>No</t>
  </si>
  <si>
    <t>VA NPS Activity Reporting Tool</t>
  </si>
  <si>
    <t>Reporting Addressed for FY20?</t>
  </si>
  <si>
    <t>[Activity Reporting Unit]</t>
  </si>
  <si>
    <t>Mitigate the water quality impacts of urban and suburban Stormwater and impervious surfaces.</t>
  </si>
  <si>
    <t>Encourage municipalities to include the use of forests and trees as a Stormwater BMP.</t>
  </si>
  <si>
    <t>Milestone Goal #</t>
  </si>
  <si>
    <t>NPS Assessment Report Submitted</t>
  </si>
  <si>
    <t>Status of the Virginia RMP program Reported</t>
  </si>
  <si>
    <t>Report on Virginia Agricultural Stewardship Act including # of complaints and # response/actions</t>
  </si>
  <si>
    <t>Report on Funding and technical assistance support to SWCDs</t>
  </si>
  <si>
    <t>N Lbs./yr.</t>
  </si>
  <si>
    <t>Guidelines issued 2019, 2021, 2023</t>
  </si>
  <si>
    <t>FY20_Comment</t>
  </si>
  <si>
    <t>FY21_Comment</t>
  </si>
  <si>
    <t>FY22_Comment</t>
  </si>
  <si>
    <t>FY23_Comment</t>
  </si>
  <si>
    <t>FY24_Comment</t>
  </si>
  <si>
    <t>FY20_Status</t>
  </si>
  <si>
    <t>FY21_Status</t>
  </si>
  <si>
    <t>FY22_Status</t>
  </si>
  <si>
    <t>FY23_Status</t>
  </si>
  <si>
    <t>FY24_Status</t>
  </si>
  <si>
    <t>FY20_Lead</t>
  </si>
  <si>
    <t>FY21_Lead</t>
  </si>
  <si>
    <t>FY22_Lead</t>
  </si>
  <si>
    <t>FY23_Lead</t>
  </si>
  <si>
    <t>FY24_Lead</t>
  </si>
  <si>
    <t>FY20_DEQ</t>
  </si>
  <si>
    <t>FY21_DEQ</t>
  </si>
  <si>
    <t>FY22_DEQ</t>
  </si>
  <si>
    <t>FY23_DEQ</t>
  </si>
  <si>
    <t>FY24_DEQ</t>
  </si>
  <si>
    <t>2020goal</t>
  </si>
  <si>
    <t>2021 Goal</t>
  </si>
  <si>
    <t>2022 Goal</t>
  </si>
  <si>
    <t>2023 goal</t>
  </si>
  <si>
    <t>2024 Goal</t>
  </si>
  <si>
    <t xml:space="preserve">VDOF also offers tree-planting grants using the Virginia Trees for Clean Water (VTCW) Program promoted through an RFP process. The 2020 cycle has allocated $172,946.00 to 28 projects in 25 different HUC12 watersheds utilizing funds from the Commonwealth’s WQIF. </t>
  </si>
  <si>
    <t>\\DEQV12CSCAPP1\TMDLworking\NPS\Policy-Guidance-Plans\NPSMgmtPlan\2019Plan\Tracking&amp;Reporting\NPS2019-2024_ReportingTool_v2</t>
  </si>
  <si>
    <t>Inactive (not started)</t>
  </si>
  <si>
    <t xml:space="preserve">The DEQ NPS BMP guidelines and specifications were updated and published in June 2020 with a corresponding public webinar given discussing all changes. </t>
  </si>
  <si>
    <t xml:space="preserve">The Draft 2020 305(b)/303(d) Water Quality Assessment Integrated Report was released on June 8, 2020 drafted and this includes chapter 5 "Nonpoint Source Assessment". The document can be found here: https://www.deq.virginia.gov/Programs/Water/WaterQualityInformationTMDLs/WaterQualityAssessments/2020305(b)303(d)IntegratedReport.aspx </t>
  </si>
  <si>
    <t>In FY20 VA funded 23 active implementation projects with Section 319(h) funding (FFY15-FFY19) within 20 approved IP areas.  As of June 30, 2020 Virginia has completed 96 implementation plans covering 347 individual watersheds compared to 92 plans completed as of the development of the Management Plan (December 31, 2018) (Table 2-5). Of these plans, 82 have been approved by EPA. The NPS Management plan had a goal for the 2020-2024 period to fund implementation in 38 of the approved IP areas and address 195 of the IP watersheds. During VAFY20 Virginia had active BMP implementation in 68 IPs covering 206 IP watershed areas. (Table 2-5). Virginia is on target to meet  or exceed the that by 2024 73 of the 95 implementation plans completed as of June 30, 2020 will have had some type of NPS Implementation project at some time between 2001 and 2024.</t>
  </si>
  <si>
    <t>website link for additional information</t>
  </si>
  <si>
    <t>Virginia’s TMDL website</t>
  </si>
  <si>
    <t xml:space="preserve">As of June 2020, 12 new TMDL equations, each representing a watershed area draining to impaired surface waters, have been EPA approved since July 2019. Figure 8 shows the number of TMDL equations by pollutant set across Virginia since the inception of the TMDL program. The Virginia Department of Environmental Quality (DEQ) is implementing the national 303(d) Vision, which promotes the prioritization of impaired waters for TMDL or TMDL alternative development. In May 2019, DEQ revised (and EPA approved) its 2016-2022 priorities to promote all benthic impairments that were previously internal priorities, not committed to EPA, to be formal priorities that are committed to EPA. The bacteria priorities that were previously formal priorities were then moved to be internal priorities. This revision was necessary to reflect changes in program resources. The remaining 2016-2022 TMDL program priorities can be found on Virginia’s TMDL website.  DEQ is beginning the process of identifying types of water quality impairments and other strategic measures to develop a list of priority waters for TMDL or TMDL alternative development for the projected 2022-2028 cycle. </t>
  </si>
  <si>
    <t>In FY 2020, DEQ and partners completed two IPs covering 16 impairments. In addition, five IPs covering 54 impairments were under development at the end of the fiscal year. Since 2001, Virginia has completed 95 IPs, addressing 588 impairments (Figure 9).</t>
  </si>
  <si>
    <t>DEQ’s Implementation Planning webpage.</t>
  </si>
  <si>
    <t>DEQ is continuing to evaluate the prioritization methods of developing  implementation plans, as well as how these plans are written. More efforts are being placed on producing joint TMDL-IP reports, exploring TMDL alternatives, evaluating larger watershed areas, pursuing more watershed-based plans and simplifying modeling efforts. These efforts have allowed the implementation planning program to seek new opportunities, including performing more development work in-house.</t>
  </si>
  <si>
    <t>Virginia's Nonpoint Source Pollution Success Stories</t>
  </si>
  <si>
    <t>VA DEQ entered pollution reduction information in GRTS to meet the February 28, 2020 deadline. This included information for N, P, S and bacteria</t>
  </si>
  <si>
    <t>tons/year</t>
  </si>
  <si>
    <t>CFU</t>
  </si>
  <si>
    <t>Annually report PR data in GRTS for 319(h) funded projects</t>
  </si>
  <si>
    <t>W09-b2</t>
  </si>
  <si>
    <t>Annually report BMP data for all IP projects</t>
  </si>
  <si>
    <t>report</t>
  </si>
  <si>
    <t>n/a</t>
  </si>
  <si>
    <t>https://www.deq.virginia.gov/Programs/Water/WaterQualityInformationTMDLs/WaterQualityAssessments/2020305(b)303(d)IntegratedReport.aspx</t>
  </si>
  <si>
    <t>See W13</t>
  </si>
  <si>
    <t>See W12a and W12b</t>
  </si>
  <si>
    <t>TMDL Equations</t>
  </si>
  <si>
    <t xml:space="preserve">DEQ is beginning the process of identifying types of water quality impairments and other strategic measures to develop a list of priority waters for TMDL or TMDL alternative development for the projected 2022-2028 cycle. </t>
  </si>
  <si>
    <t>nothing to report</t>
  </si>
  <si>
    <t># of IPS (and number of impaired segments)</t>
  </si>
  <si>
    <t>2 (16)</t>
  </si>
  <si>
    <t>See W02-a</t>
  </si>
  <si>
    <t>See milestone W07. Chapter 5 "nonpoint Source Assessment" created as part of the  Draft 2020 305(b)/303(d) Water Quality Assessment Integrated Report</t>
  </si>
  <si>
    <t xml:space="preserve">See milestone W01. As of June 2020, 12 new TMDL equations, each representing a watershed area draining to impaired surface waters, have been EPA approved since July 2019. Figure 8 shows the number of TMDL equations by pollutant set across Virginia since the inception of the TMDL program. The Virginia Department of Environmental Quality (DEQ) is implementing the national 303(d) Vision, which promotes the prioritization of impaired waters for TMDL or TMDL alternative development. In May 2019, DEQ revised (and EPA approved) its 2016-2022 priorities to promote all benthic impairments that were previously internal priorities, not committed to EPA, to be formal priorities that are committed to EPA. The bacteria priorities that were previously formal priorities were then moved to be internal priorities. This revision was necessary to reflect changes in program resources. The remaining 2016-2022 TMDL program priorities can be found on Virginia’s TMDL website.  </t>
  </si>
  <si>
    <t>See milestone W01</t>
  </si>
  <si>
    <t>See milestone W02 a, b, c</t>
  </si>
  <si>
    <t>See W02-a, b and c</t>
  </si>
  <si>
    <t>Appendix 3 Waters Identified for Delisting since the 2018 Report</t>
  </si>
  <si>
    <t>2 Stories covering 3 delisted segments were written and submitted to EPA. Little Cub Creek was submitted and published by EPA and South Fork Back Creek was submitted but is currently under review by EPA. Since 2002 Virginia’s Nonpoint Source Management Program and associated TMDL Implementation Program and its partners have written 29 success stories that address delisting and/or water quality improvement of 42 impaired stream segments. Table 13 lists the success stories completed 2001-2020 and the map (Figure 13) shows the distribution throughout Virginia. All success stories can be found on Virginia's Nonpoint source Pollution Success Stories website. https://www.deq.virginia.gov/Programs/Water/WaterQualityInformationTMDLs/WaterQualitySuccessStories.aspx</t>
  </si>
  <si>
    <t>https://www.deq.virginia.gov/Portals/0/DEQ/Water/WaterQualityAssessments/IntegratedReport/2020/ir20_Appendix3_Waters_Identified_for_Delist.pdf</t>
  </si>
  <si>
    <t>Reviewing the data from the Draft 2020 Draft 2020 305(b)/303(d) Water Quality Assessment Integrated Report and comparing it to the list of completed implementation plans it was determined that there were 14 delisted segments, within 6 implementation plans covering 38.36 miles that are proposed for delisting. These identified segments listed in Table XX below may become the basis of future success stories. Four of the 6 IPs identified have received Section 319(h) funding for targeted implementation. All six have received significant state resources for the implementation of agricultural BMPs (with one receiving significant state resources to implement septic BMPs).</t>
  </si>
  <si>
    <t>Number of segments delisted</t>
  </si>
  <si>
    <t>Report and segments</t>
  </si>
  <si>
    <t>See W05 and W06</t>
  </si>
  <si>
    <t xml:space="preserve">Work started in Fall 2020 and will be reported during the VAFY2021 report. </t>
  </si>
  <si>
    <t>See Milestone W00: The Plan was finally approved in Spring 2020. No work has begun on the update of the 5-year plan which expires in 2024. However during the development of the 2020 Annual Report a few small errors or omissions were found in the document. a modified version will be submitted to EPA  by  the end of 2020 early 2021. Work on developing the next version of the management plan will not start in earnest until 2023.</t>
  </si>
  <si>
    <t>See milestone W00</t>
  </si>
  <si>
    <t>yes</t>
  </si>
  <si>
    <t xml:space="preserve">Annually VA DEQ reports on a select number of implementation plans regarding their status of meeting goals and milestones. Generally these are related to implementation plans that received Section 319(h) funds but occasionally these status reports may reflect implementation plans that have had a significant level of implementation that was not funded by Section 319(h). VA DEQ is looking to produce these report on 50% of the actively 319(h)-funded implementation plans annually. The table below reflects the schedule for reports based upon projects that are currently active. A hyperlink of the latest report (whether VAFY2019 or VAFy2020) is included that will contain the full individual report. For FY2020 VA has produced nine (9) updated implementation plan project reports. As new implementation plan projects come on board this table will be amended. Generally implementation plans will begin to be reported in the year after the project started and will continue for one year after a project’s funded has ended (to allow for one year of post-implementation water quality monitoring data). </t>
  </si>
  <si>
    <t>list of hyperlinks could be provided (</t>
  </si>
  <si>
    <t>Forty stream protection projects were funded [with cost share] in FY 2019.</t>
  </si>
  <si>
    <t>VDOF foresters meet with landowners, assess sites, develop site-specific recommendations, and coordinate with contractors and owners to successfully establish buffers through tree planting or natural means. In FY 2020, VDOF recorded riparian forest buffer establishment on 257 sites acres in the Bay watershed.</t>
  </si>
  <si>
    <t>Land owners assisted</t>
  </si>
  <si>
    <t xml:space="preserve"> In FY 2020, VDOF field personnel conducted 20,197 inspections on 4,623 timber harvest sites across Virginia on 204,877 acres. </t>
  </si>
  <si>
    <t>State foresters continue to enforce the Virginia Silvicultural Water Quality Law. In FY 2020, VDOF was involved in 120 water quality actions, though none resulted in a Special Order nor an Emergency Special Order being issued for violations of the law. Additionally, there were 29 failure to notify violations by timber harvesting contractors.</t>
  </si>
  <si>
    <t>Water Quality Actions</t>
  </si>
  <si>
    <t>VDOF was involved in 21 Logger education programs in FY 2020 educating 604 timber harvesting professionals through the Virginia SHARP Logger Program in cooperation with Virginia Tech and the Sustainable Forestry Initiative (SFI®) State Implementation Committee. This program has enabled VDOF to assist in training 10,317 harvesting professionals in 347 programs relating to water quality protection since its inception.</t>
  </si>
  <si>
    <t>VDOF monitors sediment deposition in streams at harvest sites across Virginia. In calendar year 2019, 96.9 percent of sites in the Bay Watershed were under BMPs and 95 percent of statewide timber harvest acres statewide were under BMPs.</t>
  </si>
  <si>
    <t>Streams Monitored</t>
  </si>
  <si>
    <t>A statewide audit system has been in place since 1993 to track trends in BMP implementation and effectiveness. The entire BMP Implementation Monitoring effort has also been automated to be compatible with VDOF’s IFRIS (Integrated Forest Resource Information System) enterprise database system. The information compiled serves as the basis for VDOF reporting under Virginia’s WIP. In calendar year 2019, 96.9 percent of the timber harvest acres in Virginia conducted within the boundaries of the Bay Watershed were under BMPs and 95 percent of the timber harvest acres statewide were under BMPs. The audit also showed that none of the sites visited had any signs of active sedimentation present after the closeout of a harvesting operation. The BMP goal for WIP III is to achieve a 95 percent implementation rate by 2025.</t>
  </si>
  <si>
    <t>VDOF administers a conservation easement program to assure a sustainable forest resource. Because larger blocks of forest potentially provide the greatest range of functions and values, VDOF easements focus on keeping the forest land base intact, unfragmented, keeping the forest in larger, more manageable and functional acreages. VDOF holds 194 conservation easements in 60 counties and the City of Suffolk that permanently protecting over 84,000 acres of vital forestland. Of these, 117 easements consisting of 30,230 acres lie within the Chesapeake Bay watershed.</t>
  </si>
  <si>
    <t>BMPs</t>
  </si>
  <si>
    <t xml:space="preserve">Acres Easements </t>
  </si>
  <si>
    <t>347 Programs</t>
  </si>
  <si>
    <t>28 Projects</t>
  </si>
  <si>
    <t>Tree Planting Projects</t>
  </si>
  <si>
    <t>Cost Share and Technical Assistance</t>
  </si>
  <si>
    <t>The Virginia Department of Forestry has a strong role in forest management planning for Virginia landowners. Forest management plans are a foundational element in meeting the needs of landowners and meeting the broader resource objectives of the Commonwealth. Because forests are long-term by nature, proper planning and implementation of plans will help meet a variety of goals, including water quality. Specifically, VDOF professional foresters prepare multi-resource forest management plans that address forests, timber, wildlife habitat, water quality, soils, and recreation. One of the flagship programs for these plans is the Forest Stewardship Program, a cooperative effort with the U. S. Forest Service, Cooperative Forestry section.</t>
  </si>
  <si>
    <t>Forest Management Plans</t>
  </si>
  <si>
    <t xml:space="preserve">Agricultural Needs Assessment </t>
  </si>
  <si>
    <t xml:space="preserve">DCR administers funds for conservation programs that Soil and Water Conservation Districts deliver to the agricultural community. Some of these programs include the Virginia Agricultural Best Management Practices Cost-Share, Agricultural BMP Tax Credit, and Conservation Reserve Enhancement Programs. </t>
  </si>
  <si>
    <t xml:space="preserve">Currently, there are over 353,762 active nutrient management planned acres in the Commonwealth that were developed by DCR staff </t>
  </si>
  <si>
    <t>Ongoing</t>
  </si>
  <si>
    <t>Agricultural pollution loads have  been evaluated for the potential for water quality degradation due to nonpoint sources (NPS) of pollution biennially since 1986 on a per hydrologic unit basis along with some indicators of where such degradation might have its greatest negative impact. Results are reported in the NPS Chapter of the Virginia Water Quality Assessment (305b) Report</t>
  </si>
  <si>
    <t>During the 2019 and 2020 General Assembly Session, funding was provided for nonpoint source reduction projects including the poultry litter transport incentive program. Utilizing the additional funding provided, DCR has expanded the transport program to include Accomack County while still maintaining programs in Page and Rockingham counties. An agreement with the Virginia Poultry Federation allows DCR to leverage the state funding provided. As a strategy in WIP III, poultry litter transported from these three key counties needs to increase from 5,000 – 6,000 tons annually to approximately 89,000 tons annually by year 2025.</t>
  </si>
  <si>
    <t>DCR works to manage both urban and agricultural nutrients found in fertilizers, manure, biosolids and other sources so that they retain their efficient use yet don't impair the quality of Virginia's ground and surface waters.</t>
  </si>
  <si>
    <t>In order to continue progress toward meeting goals for the Chesapeake Bay TMDL, DCR has dedicated certain certified nutrient management staff to work exclusively with small dairies and other small farms to develop nutrient management plans. There are 512 dairies in Virginia. Seventy-two permitted and 245 unpermitted dairies have nutrient management plans. Sixty-six of these permitted operations have current nutrient management plans, although 22 have expired plans that are being renewed.   </t>
  </si>
  <si>
    <t>As required by § 10.1-104.5 of the Code of Virginia, all golf courses have obtained and are implementing nutrient management plans. DCR continues to work with the golf courses to ensure the nutrient management plans are updated and revised as required by law. Total urban areas with nutrient management now exceed 35,235   acres.</t>
  </si>
  <si>
    <t xml:space="preserve">The Commonwealth's Resource Management Plan (RMP) Program provides a voluntary way to promote the use of best management practices that improve water quality and the agricultural operations. RMPs are designed to encourage producers to implement a high level of BMPs to reduce pollution and to increase the producer's profitability, in many instances. </t>
  </si>
  <si>
    <t>As of July 1, 2020, 126 RMPs have been certified as fully implemented. The certified RMPs are all located within the Chesapeake Bay watershed and include over 35,000 acres. Over 64,000 additional acres within the Chesapeake Bay watershed are included in an RMP that is currently being implemented. There are approximately 8,000 acres outside of the Chesapeake Bay watershed that are included in an RMP that is currently being implemented.</t>
  </si>
  <si>
    <t xml:space="preserve">The ASA program received numerous inquiries regarding possible agricultural pollution during the program year of April 1, 2019, through March 31, 2020. Forty-eight of these cases became official complaints. </t>
  </si>
  <si>
    <t>The Department of Conservation and Recreation (DCR) plays a role, providing technical and financial assistance to Soil and Water Conservation Districts, institutions of higher education, and individuals for nonpoint source pollution controls.  Trainings were impacted by COVID 19.</t>
  </si>
  <si>
    <t>Virginia submitted its draft Chesapeake Bay TMDL Phase III Watershed Implementation Plan to EPA on April 5, 2019. The final plan was submitted to EPA on August 23, 2019. Virginia agencies are wrapping up the 2018-2019 WIP milestones period and drafting the 2020-2021 WIP milestones.</t>
  </si>
  <si>
    <t>Annual state cost-share allocations are based upon the Agricultural Nonpoint Source Assessment and Virginia Soil and Water Conservation Board policy. Hydrologic units with the highest potential to contribute agricultural NPS pollution to surface and ground waters receive the highest amounts of cost-share funds. SWCDs then rank cost-share applications and fund those applications that will provide the greatest amount of local water quality benefit.</t>
  </si>
  <si>
    <t>Funding</t>
  </si>
  <si>
    <t>$37,227,875.33 Total BMP Cost</t>
  </si>
  <si>
    <t xml:space="preserve">This Policy and Procedures document specifies the Virginia Soil and Water Conservation Board’s (Board) process by which funds are to be allocated by the Department of Conservation and Recreation (Department) to
the Commonwealth’s 47 local Soil and Water Conservation Districts (Districts) for cost-share and technical assistance (Fiscal Year 2020 or FY20). The Policy also highlights the water quality emphasis of the Virginia Agricultural Best Management Practices Cost-share Program and the targeted use of allocated cost-share
funding. </t>
  </si>
  <si>
    <t>Policy</t>
  </si>
  <si>
    <t>Complaints Investigated</t>
  </si>
  <si>
    <t>Acres Certified for RMPs</t>
  </si>
  <si>
    <t xml:space="preserve"> Roughly 550,000 of the total onsite sewage systems in Virginia are located in the Chesapeake Bay Watershed. VDH has been involved with a variety of legislative initiatives aimed at decreasing pollution from onsite sewage systems across the Commonwealth. </t>
  </si>
  <si>
    <t xml:space="preserve">DEQ continues to work with organizations and localities across Virginia to fund projects that correct failing septic systems or straight-pipes. </t>
  </si>
  <si>
    <t>BMP implementation and legislative initiatives</t>
  </si>
  <si>
    <t xml:space="preserve">The Virginia Department of Health (VDH) Office of Environmental Health Services, including 35 local health districts, implements and oversees the state onsite wastewater program to protect public health and ground water quality. </t>
  </si>
  <si>
    <t>Implementation</t>
  </si>
  <si>
    <t>The regulations protect public health and the ground and surface waters of the Commonwealth by establishing effective and appropriate minimum standards for the safe and sanitary collection, transport, treatment and disposal of wastewater, as such activities relate to sewage disposal on private, residential parcels of land and other places, including a framework for allowing alternative sewage treatment systems for single family dwellings located where conventional septic systems will not work.</t>
  </si>
  <si>
    <t>Based on the 2019 annual report cycle (January 1, 2019 – December 31, 2019), 19,780 septic systems were pumped out.</t>
  </si>
  <si>
    <t>19,780 Total</t>
  </si>
  <si>
    <t>During FY 2019, DEQ provided $859,292 from State and Federal funding and landowner contributions to address failing or failed septic systems</t>
  </si>
  <si>
    <t>Of the 1,119 hazardous sites, 175 (15.6%), have been prioritized for reclamation.  To date, $3,837,076 from the interest on the Minerals Reclamation Fund has been expended on environmental and safety hazard remediation on 134 sites, which represent 10.7% of the total identified hazardous sites. Through 2020, a total of 834.4 acres of mined land have been reclaimed.</t>
  </si>
  <si>
    <t>For the time period of October 2019 - September, 2020 the Division of Mined Land Reclamation's Water Quality Section performed 462 water quality-related plan reviews.</t>
  </si>
  <si>
    <t xml:space="preserve">As of September 21, 2020, 3,171 sites have been inventoried in 576 (46.2%) of Virginia’s 1,247 hydrologic units (HUC). Of the inventoried sites:
• 1,049 sites were identified as safety hazards.
• 228 sites were identified as environmental hazards.  
• 158 sites were identified as both safety and environmental hazards. 
</t>
  </si>
  <si>
    <t xml:space="preserve"> For the time period of October 2019 - September, 2020 the Division of Mined Land Reclamation's Water Quality Section performed 462 water quality-related plan reviews.</t>
  </si>
  <si>
    <t>This inventory has been an important DMME priority, as it provides the capacity to target impaired water bodies (as well as headwaters) known to support high quality or healthy waters. DMME has prioritized reclamation sites identified in the various inventories based on identified TMDL waters. The mine land inventories provide an ongoing basis for prioritizing and assessing program effectiveness.</t>
  </si>
  <si>
    <t>Water Quality Standards</t>
  </si>
  <si>
    <t xml:space="preserve">Inventory </t>
  </si>
  <si>
    <t>DEQ Local Government Assistance Program staff have been striving for all 84 CBPA localities to be in the position of completing the periodic (every five years) compliance review of their local program by the end of calendar year 2019. With 76 localities now through the compliance review process, and being found fully compliant or working to resolve conditions under a Corrective Action Agreement, 8 localities remain scheduled to undergo a compliance review in the near future.</t>
  </si>
  <si>
    <t xml:space="preserve">One goal of the assistance program is to spread source water awareness and educate waterworks and communities on measures they can implement to protect their sources. Tetra Tech was contracted to complete tasks to support source water protection plan development and implementation for 42 water systems. A programmatic goal was set to complete 6 SWPP/year. Activity reported at the end of the 2019-2020 amounted to 4 finalized SWPP documents covering 27 individual systems, 1 completed draft SWPP for one individual system and 7 plans in draft or under development covering 11 individual systems. </t>
  </si>
  <si>
    <t xml:space="preserve"> As part of the current 5-year Section 309 (Coastal Zone Enhancement Grants) Strategies for 2016FY2016-2020, the Virginia Coastal Zone Management Program (CZM) will continue to focus on projects and policy development for the areas of Cumulative &amp; Secondary Impacts of Growth &amp; Development, (CSI), Coastal Hazards, and Ocean Resources. </t>
  </si>
  <si>
    <t>In FY 2020, DEQ authorized $18,000,000 in funding for 22 projects and one nutrient credit purchase from 15 localities utilizing $10,000,000 in bond authorization from the General Assembly and $8,000,000 in carryover funds.</t>
  </si>
  <si>
    <t>Total urban areas with nutrient management now exceed 35,235 acres. Because of reporting/data collection limitations, the total urban acres with nutrient management is not reflective of the actual amount of urban acres with nutrient management. The actual acreage is much higher. Section 3.2-3602.1 of the Code of Virginia applies to the application of regulated products (fertilizer) to nonagricultural property.</t>
  </si>
  <si>
    <t>DEQ has provided significant data and funding from USEPA Section 319, CBIG and NOAA CZM to support the Program with ongoing partnerships with VDOF, NGOs and the private sector assisting in broadening the applicability of the Program. VCU has provided the majority of the significant technical, field data collection, model development and data management services. This partnership continues to grow a comprehensive aquatic resource assessment program to identify and protect the most biologically diverse and valuable aquatic resources in the Commonwealth.</t>
  </si>
  <si>
    <t>Coastal Hazards and Marine Debris Strategies for FY2021-2025 will serve as the main mechanisms for addressing non-point source pollution and improving coastal water quality through new enforceable policies or research directed toward informing such policies. Five Year Strategy Developed</t>
  </si>
  <si>
    <t>Submitted NWQI report to EPA on 11/9/20</t>
  </si>
  <si>
    <t>In accordance with subsection C of § 10.1-2128.1 of the Water Quality Improvement Act, the Department of Conservation and Recreation (DCR), in consultation with a stakeholder advisory group (SAG), including representatives of the agricultural community, the conservation community, and the Soil and Water Conservation Districts, determines the funding needs for effective Soil and Water Conservation District technical assistance and implementation of agricultural best management practices. For the fiscal years 2020– 2030 a revised estimate of $2.7 billion may be required from state and federal funds as well as farmer financial contributions to meet water quality goals (Figure 1 and Table 1). Approximately 40% of this total (nearly $1.1 billion) could be needed from State sources, the vast majority of which is direct funding of the Virginia Agricultural Cost-Share (VACS) Program and support for Soil and Water Conservation Districts who implement the VACS program.</t>
  </si>
  <si>
    <t>46 animal waste facilities installed within the Bay watershed area</t>
  </si>
  <si>
    <t>collectively 2,516 acres of riparian buffer were created and/or installed within the Chesapeake Bay in FY2020</t>
  </si>
  <si>
    <t>DCR continues to work on ways to better track and encourage reporting of voluntary BMPs. DCR recorded the installation of 2,054 voluntary or tax-credit only BMPs throughout the Commonwealth in FY2020. Collectively these BMPs amounted to $3,008,804 of conservation practices on the ground.  This included 54,328 linear feet of stream excluded from livestock access and 1,112 acres of cover crop.</t>
  </si>
  <si>
    <t>In order to continue progress toward meeting goals for the Chesapeake Bay TMDL, DCR has dedicated certified nutrient management staff to work exclusively with small dairies and other small farms to develop nutrient management plans. A total of 400 NM planners are trained and certified.</t>
  </si>
  <si>
    <t xml:space="preserve">This was not confirmed until spring 2020 so the first time will be January 2021 for monitoring data collected in calendar year 2020. DEQ has a robust water quality monitoring program in the Commonwealth of Virginia. Every year it creates a monitoring plan for the calendar year which encompasses all monitoring needs, including monitoring within implementation plan areas to gauge the impact of implementation. DEQ utilizes Section 319(h) funding for formal “post-implementation monitoring” however any of its six or seven other funding sources (see Maps X and Y) also provide critical water quality monitoring information with IP areas.  Table XX compares the number of monitoring stations within IP areas, including a subset of those stations that were specifically funded with 319(h) resources.  A total of 339 stations with 67 IP areas (149 IP watersheds) are planned to be monitored from January 1, 2020 through December 31, 2020.                                                                              Calendar  Year 2019
# of WQM stations w/in IP areas 344
# of IP Reports with monitoring 68
# of IP Watersheds with monitoring 147
# of WQM Stations funded with 319(h) 28
# of IP Reports with 319(h)-funded monitoring 9
# of IP Watersheds with 319(h)-funded monitoring 16                                                                         Calendar Year 2020                                                                                                            # of WQM stations w/in IP areas 339
# of IP Reports with monitoring 67
# of IP Watersheds with monitoring 149
# of WQM Stations funded with 319(h)64
# of IP Reports with 319(h)-funded monitoring 19
# of IP Watersheds with 319(h)-funded monitoring 38       
</t>
  </si>
  <si>
    <t xml:space="preserve">All text in RED should be filled out for each milestone. Use the filter feature to restrict the list to more easily find the NPS Plan component ("A"), Milestone ("B"), Agency Lead ("O") to help with reporting. </t>
  </si>
  <si>
    <t>A total of 3,790 agricultural BMPs were installed within IP areas</t>
  </si>
  <si>
    <t xml:space="preserve">Number of Agricultural BMPS associated with NPS Implementation Plan Projects </t>
  </si>
  <si>
    <t xml:space="preserve">During FY 2020, DEQ provided $1,518,229 from State and Federal funding and landowner contributions to address failing or failed septic systems </t>
  </si>
  <si>
    <t>Detailed milestone #</t>
  </si>
  <si>
    <t>All text in RED should be filled out for each milestone. Use the filter feature to restrict the list to more easily find the NPS Plan component ("A"), Objective ("B"), Activity ("C") or Milestone ("N") to help with reporting.  Some activities will have reporting done by Milestone tool, please verify that these have been adequately addressed.</t>
  </si>
  <si>
    <t xml:space="preserve">A status report on Watershed Roundtables was provided. During FY2020, out of the 14 river basins with historic watershed roundtables statewide, 11 (79%) roundtables were active </t>
  </si>
  <si>
    <t>events or trainings</t>
  </si>
  <si>
    <t>F01, F04</t>
  </si>
  <si>
    <t>S01, S03</t>
  </si>
  <si>
    <t>S01, S02, S03</t>
  </si>
  <si>
    <t>M01, M02</t>
  </si>
  <si>
    <t>M01-M05</t>
  </si>
  <si>
    <t>See Milestone R01</t>
  </si>
  <si>
    <t>See milestone R01</t>
  </si>
  <si>
    <t>See milestone W13</t>
  </si>
  <si>
    <t>See W10 and 11</t>
  </si>
  <si>
    <t>Number sites Monitored</t>
  </si>
  <si>
    <t>See Milestones W10 and 11</t>
  </si>
  <si>
    <t>See Milestones W09a,b, b2 and c.</t>
  </si>
  <si>
    <t>Report and Data in GRTs and WPT</t>
  </si>
  <si>
    <t>See W09a-c</t>
  </si>
  <si>
    <t>See milestones W08 a-e</t>
  </si>
  <si>
    <t>See W08 a-e</t>
  </si>
  <si>
    <t>Pollution reductions and BMPs reported</t>
  </si>
  <si>
    <t>See Milestones W03 a-c</t>
  </si>
  <si>
    <t>W03 a-c</t>
  </si>
  <si>
    <t># of projects, RFAs</t>
  </si>
  <si>
    <t>See P01</t>
  </si>
  <si>
    <t>See P02</t>
  </si>
  <si>
    <t>See P04</t>
  </si>
  <si>
    <t>See P03</t>
  </si>
  <si>
    <t>See milestone P03</t>
  </si>
  <si>
    <t>See milestone M05</t>
  </si>
  <si>
    <t>see M05</t>
  </si>
  <si>
    <t>Meetings and Coordination</t>
  </si>
  <si>
    <t>See M03</t>
  </si>
  <si>
    <t># of investigations</t>
  </si>
  <si>
    <t>See M04</t>
  </si>
  <si>
    <t>See M01</t>
  </si>
  <si>
    <t>See M01 a-c, M02</t>
  </si>
  <si>
    <t xml:space="preserve">this was not specifically addressed by the information provided by DMME for this reporting period. </t>
  </si>
  <si>
    <t>See S02</t>
  </si>
  <si>
    <t>See S01-03</t>
  </si>
  <si>
    <t>See Milestone S01 and S03-a</t>
  </si>
  <si>
    <t>See F01</t>
  </si>
  <si>
    <t>See Milestone F01 a-b</t>
  </si>
  <si>
    <t>see F01 b</t>
  </si>
  <si>
    <t>See U01</t>
  </si>
  <si>
    <t>See Milestone U01</t>
  </si>
  <si>
    <t>See A01</t>
  </si>
  <si>
    <t>See A05</t>
  </si>
  <si>
    <t xml:space="preserve">Since 1986, agricultural pollution loads have been biennially evaluated for the potential for water quality degradation due to nonpoint sources (NPS) of pollution on a per hydrologic unit basis. Data have also been collected on some indicators of where such degradation might have its greatest negative impact. Results are reported in the NPS Chapter of the Virginia Water Quality Assessment (305b) Report. </t>
  </si>
  <si>
    <t>See A03</t>
  </si>
  <si>
    <t xml:space="preserve">The 2020-2021 Programmatic Milestones and 2020-2021 Numeric Milestones were submitted to EPA on June 1, 2020. The EPA submitted their revised final evaluation of Virginia’s 2018-2019 milestone progress and 2020-2021 milestone commitments to the Virginia Secretary of Natural Resources on July 29, 2020. Virginia will report an evaluation of progress on these milestones starting in January 2021. </t>
  </si>
  <si>
    <t>See A09</t>
  </si>
  <si>
    <t xml:space="preserve">Utilizing the additional funding from the 2019 and 2020 General Assembly sessions, DCR has expanded the poultry litter transport program to include Accomack County while maintaining programs in Page and Rockingham counties. As a strategy in WIP III, poultry litter transported from these three key counties must increase from 5,000 – 6,000 tons annually to approximately 89,000 tons annually by year 2025. </t>
  </si>
  <si>
    <t xml:space="preserve">Funding appropriated by the 2019 and 2020 General Assembly will provide $900,000 for direct pay grant opportunities for certified nutrient management planners. These funds will pay for the development, revision, and verified implementation of nutrient management plans, particularly in counties with fewer plans, which will assist the Commonwealth in reaching its water quality goals. DCR continues to maintain a robust nutrient management training and certification program. This included the ongoing production of numerous training and educational opportunities related to nutrient management planning. </t>
  </si>
  <si>
    <t>See A02 a-h</t>
  </si>
  <si>
    <t>A04-c2</t>
  </si>
  <si>
    <t>See A04 a-d</t>
  </si>
  <si>
    <t>See A06 a-b</t>
  </si>
  <si>
    <t>See A07 a-b</t>
  </si>
  <si>
    <t xml:space="preserve">In order to continue progress toward meeting goals for the Chesapeake Bay TMDL, DCR has dedicated certain certified nutrient management staff to work exclusively with small dairies and other small farms to develop nutrient management plans. There are 511 dairies in Virginia. Seventy-two permitted and 244 unpermitted dairies have nutrient management plans. Sixty-six of these permitted operations have current nutrient management plans; 11 have expired plans that are being renewed. </t>
  </si>
  <si>
    <t xml:space="preserve">The Commonwealth's Resource Management Plan (RMP) Program provides a voluntary way to promote the use of best management practices that improve water quality and the agricultural operations. As of July 1, 2020, 126 RMPs have been certified as fully implemented. The certified RMPs are all located within the Chesapeake Bay watershed and include over 35,000 acres. Over 64,000 additional acres within the Chesapeake Bay watershed are included in an RMP that is currently being implemented. There are approximately 8,000 acres outside of the Chesapeake Bay watershed that are included in an RMP that is currently being implemented. There are a total of 107,000 acres included in RMP areas. </t>
  </si>
  <si>
    <t>The ASA program received numerous inquiries regarding possible agricultural pollution during the program year of April 1, 2019 through March 31, 2020. Forty-eight of these cases became official complaints. The outcomes of the complaints are summarized in table 2.17. In general, farmers involved in the complaint and correction process were cooperative in meeting the deadlines set up by the ASA, and it was not necessary to assess any civil penalties. There were no corrective orders issued for failure to submit a stewardship plan, implement an approved stewardship plan, or maintain the measures included in an approved stewardship plan.</t>
  </si>
  <si>
    <t>The ASA requires that for complaints investigated by a local Soil and Water Conservation District (District) the investigation must be completed within twenty-one days of the Commissioner of Agriculture and Consumer Services’ (Commissioner) receipt of the complaint. The ASA does not specify a length of time in which the Commissioner or his staff must complete the investigation; however, it is the Commissioner's policy that investigations conducted by him or his staff are completed within that time period where possible. If the District conducts the investigation, the District will send its finding to the Commissioner, so that he can determine whether a plan is necessary.</t>
  </si>
  <si>
    <t>DCR plays a role, providing technical and financial assistance to Soil and Water Conservation Districts, institutions of higher education, and individuals for nonpoint source pollution controls. Trainings were impacted by COVID 19; however, 8 events were held.</t>
  </si>
  <si>
    <t>See M01 a-c, M02. Between October 2019 and September 2020, DMLR’s Water Quality Section performed 462 water-quality-related plan reviews.</t>
  </si>
  <si>
    <t>See M01 a-c, M02. The Abandoned and Orphaned Mine Land Programs have expended a cumulative $3,837,076 from the interest on the Minerals Reclamation Fund to prioritize and remediate sites across Virginia that pose environmental and safety hazards. A total of 19 sites were remediated between March 2019 and March 2020. Ongoing progress is summarized in Table 2.26.</t>
  </si>
  <si>
    <t>In addition to the reduction of NPS pollution by the reclamation of abandoned coal mined lands, DMLR encourages the reduction and elimination of nonpoint source pollution through the agency’s BMPs, offset approach to TMDL implementation in its joint mining, and discharge permitting processes.  All inventoried site reports are available on DMME’s web map.</t>
  </si>
  <si>
    <t xml:space="preserve">See milestone P01. DEQ has provided significant data and funding from Section 319(h), CBIG, and NOAA CZM to support the Program and broaden its applicability through ongoing partnerships with VDOF, NGOs, and the private sector. Highlights of activities include:
• Expansion of ConserveVirginia, to include the Water Quality Improvement category, which identifies 790,112 acres of the highest priority lands for conservation.
• VCU and NHP are working to integrate the HWP and INSTAR data to enhance the ConserveVirginia tool with two new inputs: 1) Healthy Waters Conservation Opportunity Areas, which would assist in identifying those highest priority lands for improving water quality to maintain confirmed healthy waters data; and 2) the highest priority lands for targeting agricultural BMP efforts to improve water quality for lower-scoring INSTAR reaches with the goal of elevating those scores. DCR and DEQ have met to discuss the inclusion of additional DEQ-collected water quality data to create an additional input based on a broader suite of parameters. Due to budgetary constraints and limited capacity, the conclusion was to delay the development of that additional input and evaluate the process once the two new inputs were integrated.
• NHP is developing a watershed-based conservation model to achieve a Chesapeake Bay Program goal of 100 percent of state-identified (in 2014), currently healthy waters and watersheds to remain healthy by 2025. The modeling process will identify priority areas for protection.
• The NHP is evaluating the change to an NHDPlus-HD catchment area similar to that used in the watershed-based conservation planning model to refine those areas to be considered as part of project review. Tentatively the new area units will be called the Stream Conservation Sites. 
• The Virginia Secretary of Natural Resources Office requested NHP and the HWP Manager facilitate the development and implementation of a memorandum of understanding for the continued and expanded coordination and cooperation among key partners in the Albemarle-Pamlico National Estuary Partnership (APNEP) Comprehensive Conservation and Management Plan (CCMP). The MOU is available here.
</t>
  </si>
  <si>
    <t xml:space="preserve">See milestone P02 a-b. Chesapeake Bay Preservation Act (CBPA) compliance reviews continued to be conducted for the Tidewater localities subject to the CBPA. DEQ Local Government Assistance Program staff have been striving for all 84 CBPA localities to be in the position of completing the periodic (every five years) compliance review of their local program by the end of calendar year 2019.
Table 2.28 includes a summary of compliance review status for CBPA localities and reported implementation based on the 2019 annual report cycle (January 1, 2019 – December 31, 2019). See also Residential Sewage Activity 4. </t>
  </si>
  <si>
    <t>See milestone P04. As part of the current 5-year Section 309 (Coastal Zone Enhancement Grants) Strategies for FY2016-2020, CZM will continue to focus on projects and policy development for the areas of Cumulative &amp; Secondary Impacts of Growth &amp; Development (CSI), Coastal Hazards, and Ocean Resources. Coastal Hazards and Marine Debris Strategies for FY2021-2025 will serve as the main mechanisms for addressing nonpoint source pollution and improving coastal water quality through new enforceable policies or research directed toward informing such policies.</t>
  </si>
  <si>
    <t>1,719,400 linear feet of stream exclusion were installed in FY20 within the Chesapeake Bay</t>
  </si>
  <si>
    <t xml:space="preserve">The Plan was finally approved in Spring 2020. No work has begun on the update of the 5-year plan which expires in 2024. However during the development of the 2020 Annual Report a few small errors or omissions were found in the document. a modified version will be submitted to EPA  by  the end of 2020 early 2021. Work on developing the next version of the management plan will not start in earnest until 2023. </t>
  </si>
  <si>
    <t xml:space="preserve">An RFA was issued in August of 2019 and June of 2020. The 2019 RFA resulted in the projects included in the 2020 Section 319 EPA award application submitted May 2020.  The 2020 RFA closed August 31, 2020 and the applications are currently under review. The results of this RFA will be used to develop Virginia's application for 2021 funding. </t>
  </si>
  <si>
    <t xml:space="preserve">Most projects selected in the recent RFAs have been continuing projects; projects requesting funding for an additional two to three years. The 2018-2019 RFA had one project selected that that started new in FY20; an urban project located in the James River and Tributaries IP within the City of Richmond and surrounding counties. Two new projects (Dan River and Chestnut Creek) selected in the 2019 RFA did not start until after July 2020. DEQ issued a new agreement to continue the work on the Upper Clinch Watershed. </t>
  </si>
  <si>
    <t>In fall of 2019 DEQ contracted for the development of a requirements document that would create the methodology and plan to address any system issues and updates related to the BMP Warehouse. In early 2020 DEQ entered into a procured contract with GeoDecisions, a division of Gannet Fleming to make substantial edits to several databases, including BMP Warehouse.  By June 2020 improvements were made to the data base to improve the administrative functionality to better track BMP implementation.</t>
  </si>
  <si>
    <t xml:space="preserve">In fall of 2019 DEQ contracted for the development of a requirements document that would create the methodology and plan to address any system issues and updates related to the Water Quality Assessment, TMDL and TMDL IP modules as well as the creation of 319(h) grant program management module. In early 2020 DEQ entered into a procured contract with GeoDecisions, a division of Gannet Fleming to make substantial edits to several databases (Releases 1-4). The Contractor will develop and deliver a fully tested and approved application, including all task items and functionality described below. Development of user interface components will address a variety of functionality requirements. By June 2020 Releases 1 and 2 were complete. These integrated the WQA, TMDL and TMDL IP modules related to tracking impairments and assessment units. TMDL IP module and the BMP Warehouse were also updated to better assist in the tracking of BMPs related to Implementation efforts. </t>
  </si>
  <si>
    <t>lbs./year</t>
  </si>
  <si>
    <t>Tracking both BMP implementation and water quality improvements in TMDL watersheds is critical to properly assess both progress and needs in watershed restoration and thereby measure TMDL Implementation Program success. BMP installations in FY20 resulted in the reduction of 3,074,754 pounds of nitrogen, 92,185 pounds of phosphorous,126,901 tons of sediment, and 7.15E+16 colony forming units (CFU) of fecal coliform bacteria. Tables xxx provides a summary of the estimated BMP pollutant reductions achieved, classified by associated BMP funding source and the extent of each BMP installed.</t>
  </si>
  <si>
    <t>for 2020 VA has worked with EPA to clean up some of the information that is in WPT. This effort, especially as it has to do with the names of drainage basins and BMP goals, is still ongoing and will be completed by December 2020. As such no BMP data/information</t>
  </si>
  <si>
    <t xml:space="preserve">In VAFY20 DEQ funded 25 individual projects covering 22 separate implementation plan areas with Section 319(h) funds. Other state and federal funds administered by either DEQ or DCR were also available. Collectively 4,129 residential septic and agricultural BMPs were installed within 79 completed implementation plan areas (addressing 223 IP watersheds). These BMPs collectively resulted in the protection and exclusion of 236 miles (1,245,709 linear feet) of stream from livestock access, excluding 15,251 animal unites and creating 1,734 acres of riparian buffer. In addition XXX homes had their septic systems pumped or had straight pipes or failing septic systems addressed. These BMPs resulted and the reduction of 3.1 million pounds of Nitrogen, 92,185 pounds of Phosphorous and 126,901 tons of sediment. These BMPs cost a total of $22,921,761, of which $16,112,876 was provided by DEQ and DCR in the form of either state or federal cost-share assistance. Since June 2001 $162,971,404 has been spent on BMPS in IP watersheds, including $107,661,590 in state and federal cost-share (not USDA) (See figure "funds spent on BMP installation within IP in VA VAFY2002-2020". </t>
  </si>
  <si>
    <t>For 2020 VA has worked with EPA to clean up some of the information that is in WPT. This effort, especially as it has to do with the names of drainage basins and BMP goals, is still ongoing and will be completed by December 2020. As such no BMP data/information will be provided to EPA until the system has been fully QA/QC'd. It is anticipated that a full data submission will be given to EPA in February/march 2021 that will cover past years through December 31, 2020.</t>
  </si>
  <si>
    <t>DEQ monitored for bacteria in the 4 designated NWQI watersheds; NRCS/USGS monitored for other parameters (nutrients, etc.)</t>
  </si>
  <si>
    <t xml:space="preserve">From July 2019 through June 2020, the main focus of DEQ central and regional office staff has been assisting local governments with the implementation of their local Stormwater management programs, which includes addressing erosion and sediment control in a manner that is consistent with the Erosion and Sediment Control Law and attendant regulations. Other program include the Stormwater Local Assistance Fund and the Virginia conservation Assistance Program.  </t>
  </si>
  <si>
    <t xml:space="preserve">As of June 30, 2020, the six funding cycles of SLAF grants have resulted in 37 localities that signed grant agreements to implement 138 projects totaling $63,630,146 in cost-share.
The Virginia Conservation Assistance Program received $1.5 million in State resources for local NPS Stormwater projects.  Many of the EPA-approved implementation plans call for the installation of BMPs addressing unregulated components of urban areas. All requests for applications (RFA) that are issued utilizing either Section 319(h) nonpoint source funding or non-agricultural NPS Water Quality Improvement Funds (WQIF) have the ability to fund urban activities. </t>
  </si>
  <si>
    <t>See Milestone F01 b</t>
  </si>
  <si>
    <t>Inspections</t>
  </si>
  <si>
    <t>Education Programs</t>
  </si>
  <si>
    <t>VDOF also offers tree-planting grants using the Virginia Trees for Clean Water (VTCW) Program promoted through an RFP process. The 2020 cycle has allocated $172,946.00 to 28 projects in 25 different HUC12 watersheds utilizing funds from the Commonwealth’s WQIF. The majority of the projects funded are in highly urbanized parts of the state including Richmond, Virginia Beach, Fredericksburg and Northern Virginia. Technical assistance by VDOF ISA Certified Arborist staff was also provided.  Projects funded included tree planting for establishment of riparian forest buffers, school and park plantings and Stormwater retrofits that incorporated the use of trees.</t>
  </si>
  <si>
    <t xml:space="preserve">The Virginia Urban Tree Canopy program assists communities by providing both cost-share funding and technical assistance to plant and maintain more trees on both public and private land. These trees will provide green Stormwater infrastructure benefits, thereby improving water quality across Virginia and specifically, in the Chesapeake Bay. </t>
  </si>
  <si>
    <t xml:space="preserve">See Milestone M03. As of September 21, 2020, 3,171 orphaned mineral mined sites have been inventoried in 576 (46.2%) of Virginia’s 1,247 hydrologic units (HUC). Of the inventoried sites:
• 1,049 sites were identified as safety hazards.
• 228 sites were identified as environmental hazards.  
• 158 sites were identified as both safety and environmental hazards. 
In addition to reclamation activities, pollutant reductions are achieved through the agency’s BMPs and offset approach to TMDL implementation in its joint mining and discharge permitting processes.
</t>
  </si>
  <si>
    <t>See Milestone M04. DMME’s program goals include: the reduction of NPS pollution on abandoned mined land; development of water quality goals in prioritization of areas for reclamation activities; enhanced coordination between DEQ and DMME to collect and report BMPs installed on active mine sites, as well as reclamation of active and abandoned mines; and documentation and reporting of reclamation of active and abandoned mine sites.</t>
  </si>
  <si>
    <t xml:space="preserve">DCR’s emphasis for agricultural BMP implementation focuses on efficient nutrient and sediment reduction and includes priority practices such as cover crops. 172,225 acre figure includes all forms of cover crops completed within the bay area. </t>
  </si>
  <si>
    <t>acres</t>
  </si>
  <si>
    <t>In FY20 within the Bay area a total of 14,561 priority agricultural BMPs were installed, including 363,178 acres of Nutrient management plans written or revised and 172,225 instances of cover crop installed.</t>
  </si>
  <si>
    <t>FY20 completed</t>
  </si>
  <si>
    <t xml:space="preserve">A majority of these projects are part of larger watershed restoration and implementation efforts in TMDL implementation areas. During FY 2019, DEQ provided $859,292 from State and Federal funding and landowner contributions to address failing or failed septic systems. 5,063 Pounds of Nitrogen Removed   </t>
  </si>
  <si>
    <t xml:space="preserve">A majority of these projects are part of larger watershed restoration and implementation efforts in TMDL implementation areas. During FY 2019, DEQ provided $859,292 from State and Federal funding and landowner contributions to address failing or failed septic systems. 8.28E+12 CFU* of Bacteria Reduced </t>
  </si>
  <si>
    <t># acres (cumulative; goals starts with 2020)</t>
  </si>
  <si>
    <t>Number trained or certified (cumulative; goals starts with 2020)</t>
  </si>
  <si>
    <t xml:space="preserve">acres of cover crops </t>
  </si>
  <si>
    <t>Acres Easement (cumulative; goals starts with 2020)</t>
  </si>
  <si>
    <t># sites reclaimed (cumulative; goals starts with 2020)</t>
  </si>
  <si>
    <t>Update VA's  NPS Management Plan every five years</t>
  </si>
  <si>
    <t>NPS Goal(s)</t>
  </si>
  <si>
    <t>Activity Reporting Comment</t>
  </si>
  <si>
    <t>Estimated Reporting Frequency</t>
  </si>
  <si>
    <t>Original Plan Measurement / Reporting</t>
  </si>
  <si>
    <t>As reported in the FY2020 Chesapeake Bay and Virginia Waters Clean-up Plan, the most recent Agricultural Needs Assessment projects that for the fiscal years 2020– 2030, an estimated $2.7 billion may be required from state and federal funds as well as farmer financial contributions to meet water quality goals. Approximately 40% of this total (nearly $1.1 billion) could be needed from State sources, the vast majority of which is direct funding of the Virginia Agricultural Cost-Share (VACS) Program and support for Soil and Water Conservation Districts that implement the VACS program.</t>
  </si>
  <si>
    <t>Cost-share funds promote BMP implementation for pollution reduction while easing financial burden on producers. Hydrologic units with the highest potential to contribute agricultural NPS pollution to surface and ground waters receive the greatest amounts of cost-share funds, which are then prioritized by SWCDs for projects that maximize local water quality benefit.  Further progress has been made on the priority funding, which has provided 100% state-funded livestock stream exclusion for applications accepted from January 2013 through June 2015. As of June 2019, partially due to a supplemental appropriation by the Virginia General Assembly of $5.2 million, a total of approximately $95.2 million has been provided by the Commonwealth for this initiative including $50 million to producers within Virginia’s Chesapeake Bay watershed. Once all 100% reimbursed SL-6 practices have been installed, they will include almost 9.5 million feet of stream excluded.</t>
  </si>
  <si>
    <t>DCR’s emphasis on agricultural BMP implementation focuses on efficient nutrient and sediment reduction and includes priority practices. In FY2020 within the Chesapeake Bay area, a total of 14,561 priority agricultural BMPs were installed including 363,178 acres of nutrient management plans written or revised and 172,225 acres of cover crop installed.</t>
  </si>
  <si>
    <t>Reporting Year</t>
  </si>
  <si>
    <t>[enter report information]</t>
  </si>
  <si>
    <t>[enter amount]</t>
  </si>
  <si>
    <t>Reporting Addressed for Yr?</t>
  </si>
  <si>
    <t xml:space="preserve">Report for activity through </t>
  </si>
  <si>
    <t>Report for activity through</t>
  </si>
  <si>
    <t xml:space="preserve">The Plan was finally approved in Spring 2020. No work has begun on the update of the 5-year plan which expires in 2024. However during the development of the 2020 Annual Report a few small errors or omissions were found in the document. a modified version will be submitted to EPA  by spring 2022. Work on developing the next version of the management plan will not start in earnest until 2023. </t>
  </si>
  <si>
    <t>DEQ is working to identify priority watersheds to be included in the next cycle of the Vision. This process includes identifying internal priorities by pollutant, waterbody type, geographic location, and other factors. DEQ sought initial public input to inform the process of identifying types of water quality impairments and other strategic measures to develop a list of priority waters for TMDL or TMDL alternative development for the projected 2022-2028 cycle. These priority areas have not yet been identified; there is nothing further to report at this time. Most recently, DEQ initiated the planning process to prepare for the next cycle of priorities. At the beginning of this process, DEQ solicited input from the public in September 2020 to help identify water quality impairments of interest to the public. These priorities are still draft and will be finalized with the issuance of the 2022 Integrated Report.</t>
  </si>
  <si>
    <t>In FY 2020, DEQ and partners completed two IPs covering 16 impairments. In addition, five IPs covering 54 impairments were under development at the end of the fiscal year. Since 2001, Virginia has completed 95 IPs, addressing 588 impairments.</t>
  </si>
  <si>
    <t xml:space="preserve">In FY 20210, DEQ and partners completed two IPs covering 19 impairments.  Four additional IPs covering  41 impairments were under development at the end of the fiscal year. Since 2001, Virginia has completed  97 IPs, addressing  607 impairments. Figure 2.2 summarizes IP development since 2001. In FY2021, DEQ has achieved 26.7% of the FY2024 goal for number of plans completed and 58.3% of the goal for number of impairments addressed. Table 2.2 summarizes progress toward meeting five-year goals. </t>
  </si>
  <si>
    <t>Issue 3 Request for Applications over the course of 5 years</t>
  </si>
  <si>
    <t xml:space="preserve">The NPS Management Plan had a goal for the 2020-2024 period to provide 319(h) funding for active implementation projects in 38 of the approved IP areas and have by 2024 some level of implementation (by state and 319(h) funding) in 73 IPs. During FY2021, has nearly exceeded 96% (70/73) its goal of having BMP implementation in 73 approved IPs by 2024. In fact it has exceed that goal (102% 75/73) including IPs not EPA-approved. (Table 2.4). In fact Virginia has far exceed this goal if you look at what has been implemented in the past twenty years (2001-2021) compared to the 2001-2024 goal (119% 87/73) and to date has had some level of implementation (with and without 319(h) funding) in 90%  (87/97) of all completed IPS. Since the NPS Implementation Program began in 2001, a total of 75 NPS projects have been actively targeting implementation in completed TMDL IPs (Figure 2.3) with some IPs having more than one active project at one time, thereby addressing different source sectors or subwatersheds within the same IP (Figure 2.4). Approximately 30% of these projects were funded exclusively with state resources, the remaining 70% of the projects were funded with a combination of state and federal 319(h) funding.  During FY2021, 23 approved implementation plans had 26 active 319(h)-funded projects. In FY2021, DEQ funded 26 individual projects covering 23 separate implementation plan areas with Section 319(h) funds. Other state and federal funds administered by either DEQ or DCR were also available. Collectively, 3,211 residential septic and agricultural BMPs were installed within 75 IP areas addressing 217 IP watersheds (see Table 2.5). These BMPs cost a total of $18.9 million, of which $14.2 million was provided by DEQ and DCR in the form of either state or federal cost-share assistance (not including funds from USDA). Please note that projects that were not run through Soil and water conservation districts or had urban projects are not included in table 2.5 and the following analysis although they are included table 2.4 and Figures 2.3 and 2.4. </t>
  </si>
  <si>
    <t xml:space="preserve">The DEQ NPS BMP guidelines and specifications were updated and published in July 2021 with a corresponding public webinar given discussing all changes. </t>
  </si>
  <si>
    <t>In fall of 2019, DEQ contracted for the development of a requirements document that would create the methodology and plan to address any system issues and updates related to the BMP Warehouse and various modules within DEQ’s Comprehensive Environmental Data System, CEDS (including Water Quality Assessment, TMDL, and TMDL IP modules), as well as the creation of the Section 319(h) grant program management module. In early 2020, DEQ contracted to make substantial edits to several existing modules within CEDS, as well as edits to the BMP Warehouse. Development of user interface components will address a variety of functionality requirements. By December 2020, 100% percent of the 15 individual updates were completed. These integrated the Water Quality Assessment, TMDL, and TMDL IP modules related to tracking impairments and assessment units. The TMDL IP module and the BMP Warehouse were also updated to better assist in the tracking of BMPs related to Implementation efforts</t>
  </si>
  <si>
    <t>The 2020 305(b)/303(d) Water Quality Assessment Integrated Report (IR), approved by EPA in December 2020, includes chapter 5 "Nonpoint Source Assessment." This report assesses data and information through December 31, 2018. The 2022 IR is currently in development and will be delivered next year.</t>
  </si>
  <si>
    <t>2020 305(b)/303(d) Water Quality Assessment Integrated Report (IR)</t>
  </si>
  <si>
    <t>VA DEQ entered pollution reduction information in GRTS to meet March 31, 2021 deadline. This included information for N, P, S and bacteria</t>
  </si>
  <si>
    <t xml:space="preserve">For FY2021, VA has produced  12 updated implementation plan project reports. As new implementation plan projects are funded, this table will be amended. Generally, implementation plans will first be reported in the year after the project started and will continue for one year after the project’s funding has ended (to allow for one year of post-implementation water quality monitoring data). Table 2.8 provides the schedule of individual progress reports </t>
  </si>
  <si>
    <t xml:space="preserve">Through December 30, 2020 DEQ has entered BMPS into GRTS by the March 2021 deadline. For BMPS installed January 1, 2021 through December 31, 2021 these will be entered into GRTs by February 28, 2022. </t>
  </si>
  <si>
    <t>In FY2021, DEQ funded 26 individual projects covering 23 separate implementation plan areas with Section 319(h) funds. Other state and federal funds administered by either DEQ or DCR were also available in other IP Areas. Collectively, 3,211 residential septic and agricultural BMPs were installed within 75 IP areas addressing 217 IP watersheds (see Table 2.5). These BMPs cost a total of $18.9 million, of which $14.2 million was provided by DEQ and DCR in the form of either state or federal cost-share assistance (not including funds from USDA). Please note that projects that were not run through Soil and water conservation districts or had urban projects are not included in table 2.5 and the following analysis although they are included table 2.4 and Figures 2.3 and 2.4. A detailed listing of BMP activity within IP areas is shown in Table 2.7. Virginia also reported all Section 319(h)-funded BMPs and pollution reductions in the Grants Reporting and Tracking System (GRTS) by February 28, 2021 (for BMPs installed by 12/31/2020)Please note that these values only account for specific BMPs within IP areas and do not address all agricultural or septic BMPs installed throughout the Commonwealth which may be addressed in other parts of this report. Nor do these figures account for the work not completed by SWCD (including urban and septic). This information is currently entered into DEQ’s BMP Warehouse and DEQ is working to integrate that information into NPS annual Reporting which we hope will occur with the 2022 report.</t>
  </si>
  <si>
    <t xml:space="preserve">In summer 2021 VA provided a full BMP report of what was completed by non 319(h) funding sources in select IP areas in order for EPA to enter them into the WPT. VADEQ and EPA are still cleaning up WPT and updating the targeted IP information. Until that is completed (early 2022) BMP data cannot be entered into WPT; however DEQ will continue to provide this information to EPA in spreadsheet form. </t>
  </si>
  <si>
    <t>In February  2021 VADEQ provided a report to the STORET helpdesk to enter the additional CWA319 project code to 319(h) funded WQM information. DEQ utilizes Section 319(h) funding for formal “post-implementation monitoring;” however, any of its six or seven or eight other funding sources (see Figure 2.6 and Figure 2.7) also provides critical water quality monitoring information in IP areas. DEQ’s monitoring plan is based on the calendar year. As such, the reporting period of FY2020 FY2021coincides with two separate water quality monitoring plans. Table 2.9 shows the number of monitoring stations within IP areas including a subset of those stations that were specifically funded with 319(h) resources for calendar year 2019 2021 and 2020. A total of 339 103 stations with 67 73 IP areas (149 170 IP watersheds) are planned to be monitored from January 1, 2020 2021 through December 31, 20202021.</t>
  </si>
  <si>
    <t>Submitted NWQI report to EPA in November 2021</t>
  </si>
  <si>
    <t>Reviewing the data from the 2020 305(b)/303(d) Water Quality Assessment Integrated Report and comparing it to the list of completed implementation plans, it was determined that there were 17 delisted segments within eight implementation plans covering 63.49 miles that are proposed for delisting. These identified segments listed in Table 2.11 below may become the basis of future success stories. Four of the eight IPs identified have received Section 319(h) funding and 2 additional IPs are posed to receive Section 319(h) funding. All have received state resources for the installation of agricultural BMPs (with one receiving significant state resources to implement septic BMPs). Five of the 17 segments or currently in development to have a success story completed by the end of 2021 and four segments are slated as potential success stories for 2022.</t>
  </si>
  <si>
    <t xml:space="preserve">In FY2021, success stories were completed for six delisted segments (Table 2.10). Since 2002, Virginia’s Nonpoint Source Management Program and its partners have written 31 approved success stories that address delisting and/or water quality improvement of 46 impaired stream segments. These stories are classified into two types: Type 1 stories are related to partial or full restoration (delisting of impairments), Type 2 indicates significant water quality improvement. </t>
  </si>
  <si>
    <t>Between July 2020 and June 2021, 10 new TMDL equations, each representing a watershed area draining to impaired surface waters, were EPA-approved. Since 2000 a total of 1099 local TMLS have been completed; Figure 2.1 shows the number of TMDL equations by pollutant set across Virginia since the inception of the TMDL program. DEQ is implementing the national 303(d) Vision, which promotes the prioritization of impaired waters for TMDL or TMDL alternative development.  The 2016-2022 TMDL program priorities can be found on Virginia’s TMDL website.</t>
  </si>
  <si>
    <t xml:space="preserve">Activity 4: Continue to develop TMDLs to work toward meeting 100% of priority areas for 2023-2029.
Once DEQ has established its new set of priorities that will begin in 2023, we will start to report on progress in working toward meeting those goals. Until that time, there is nothing new to report here, as the priorities are still in development as of June 30, 2021.
</t>
  </si>
  <si>
    <t>In FY2021, DEQ and partners completed two IPs covering 19 impairments. Four additional IPs covering 41 impairments were under development at the end of the fiscal year. Since 2001, Virginia has completed 97 IPs addressing 607 impairments. Figure 2.2 summarizes IP development since 2001.</t>
  </si>
  <si>
    <t>2 (19)</t>
  </si>
  <si>
    <t>During FY2021, out of the 14 river basins with historic watershed roundtables statewide, 11 (79%) roundtables were active; however, some of the roundtables were not as active as is typical due to COVID-19. For 2020, Virginia exceeded its goal a major strategy for the 2020-2024 period to have active watershed roundtables in at least 60% of the river basins.</t>
  </si>
  <si>
    <t xml:space="preserve">The most recent Agricultural Needs Assessment projects that for the fiscal years 2020– 2030, an estimated $2.64 billion may be required from state and federal funds as well as farmer financial contributions to meet water quality goals (Figure 2.9). Approximately 40% of this total (nearly $1.1 billion) could be needed from State sources, the vast majority of which is direct funding of the Virginia Agricultural Cost-Share (VACS) Program and funding support for Soil and Water Conservation Districts that implement the VACS program. </t>
  </si>
  <si>
    <t>https://www.deq.virginia.gov/water/water-quality/nonpoint-source-management/nps-reporting</t>
  </si>
  <si>
    <t>Agricultural BMP implementation focuses on efficient nutrient and sediment reduction and includes priority practices such as cover crops, conservation tillage, nutrient management, livestock exclusion from streams, the establishment of vegetative riparian buffers, and animal waste facilities. Hydrologic units with the highest potential to contribute agricultural NPS pollution to surface and ground waters receive the highest amounts of cost-share funds. As of June 2019, partially due to a supplemental appropriation by the Virginia General Assembly of $5.2 million, a total of $93.1 million has been provided by the Commonwealth for this initiative.</t>
  </si>
  <si>
    <t>An estimate of $2.6 billion may be required from state and federal funds as well as farmer financial contributions to meet Chesapeake Bay Agricultural BMP goals. Approximately 40% of this total ($1.1 billion) could be needed from State sources, the vast majority of which is direct funding of the Virginia Agricultural Cost-Share (VACS) Program and support for Soil and Water Conservation Districts that implement the VACS program.</t>
  </si>
  <si>
    <t>Virginia’s 47 Soil and Water Conservation Districts (SWCDs or Districts) administer the local implementation of the VACS program with funding from DCR to cover the cost-share expenditures, the technical assistance to administer the program, and essential funding for district operations. State financial support for FY 2021 was $46 million.</t>
  </si>
  <si>
    <t xml:space="preserve">$4.55 million </t>
  </si>
  <si>
    <t>Biennially, DCR evaluates hydrologic units for potential water quality degradation due to nonpoint sources (NPS) of pollution on a per hydrologic unit basis. Data have also been collected on some indicators of where such degradation might have its greatest negative impact. Results are reported in the NPS Chapter of the Virginia Water Quality Assessment (305b) Report.</t>
  </si>
  <si>
    <t>https://www.dcr.virginia.gov/soil-and-water/npsassmt</t>
  </si>
  <si>
    <t>https://www.deq.virginia.gov/water/chesapeake-bay/chesapeake-bay-nutrient-sediment-reduction-milestones</t>
  </si>
  <si>
    <t>Currently, over 417,453 active nutrient management planned acres in the Commonwealth. Utilizing additional funding for FY 2021, 3,122 tons of litter were transported out of Accomack County, totaling $62,451.60 in payments. Out of Rockingham County 14,698 tons of litter were transported, totaling $210,959.03 in payments. FY 2021 contracts totaled just over 30,000 tons of litter that will be moved, however to date there has been no participation in Page County.</t>
  </si>
  <si>
    <t xml:space="preserve">From 2019 - 2021, funding, via both federal grants and the state, provided $1.2 million for the development of nutrient management plans. Utilizing some of these funds, DCR established a direct pay initiative for nutrient management planners. This initiative pays nutrient management planners for the development, revision, and implementation of nutrient management plans. </t>
  </si>
  <si>
    <t xml:space="preserve"> The ASA program received numerous inquiries regarding possible agricultural pollution during the program year. Forty-eight of these cases were determined to be founded and required agricultural stewardship plans to address water pollution problems.</t>
  </si>
  <si>
    <t>Nearly all DCR staff members working in soil and water conservation programs interact with and provide support to districts. Some have the primary responsibilities of technical and administrative support. DCR conservation district coordinators (CDCs) serve as liaisons between the commonwealth and districts. These coordinators interact daily with district directors and employees, participate at district functions, assist with personnel management matters, oversee fiscal management, and guide NPS programs and activities.</t>
  </si>
  <si>
    <t>https://www.dcr.virginia.gov/soil-and-water/swcds</t>
  </si>
  <si>
    <t xml:space="preserve">In order to continue progress toward meeting goals for the Chesapeake Bay TMDL, DCR has dedicated two certified nutrient management staff to work exclusively with small dairies and other small farms to develop nutrient management plans. </t>
  </si>
  <si>
    <t xml:space="preserve">In July 2020, DCR began a direct pay initiative for RMP developers. Similar to the nutrient management direct pay initiative, direct pay does not require RMP developers to respond to a Request for Applications (RFA) but instead provides payment for RMP development on a first-come, first-served basis until available funding has been obligated. To date, 2,365 acres of RMPs have been developed through direct pay; $23,647 in payments have been made to RMP developers. </t>
  </si>
  <si>
    <t xml:space="preserve">As of July 31, 2021, 157 RMPs have been certified as fully implemented. The certified RMPs within the Chesapeake Bay watershed include nearly 35,000 acres. Nearly 70,000 additional acres within the Chesapeake Bay watershed are included in an RMP that is currently being implemented </t>
  </si>
  <si>
    <t>. Under the ASA, the Commissioner issues a corrective order when an owner or operator fails to submit or complete implementation of the agricultural stewardship plan based on the findings of a conference held to receive the facts on a case. There were no corrective orders issued during the 2019 - 2020 program year for failure to submit a stewardship plan, implement an approved stewardship plan, or maintain the measures included in an approved stewardship plan.</t>
  </si>
  <si>
    <t>In FY 2021, the VDOF was involved in 108 water quality actions initiated under the Silvicultural Law. Of these actions, two resulted in a Special Order being issued and no Emergency Special Orders were issued during the period for violations of the law. In addition, there were 15 failure to notify violations by timber harvesting contractors during the fiscal year.</t>
  </si>
  <si>
    <t>In FY 2021, VDOF field personnel conducted 16,667 inspections on 3,742 timber harvest sites across Virginia on 176,213 acres.</t>
  </si>
  <si>
    <t>BMP Implementation Monitoring has also been automated to be compatible with VDOF’s IFRIS (Integrated Forest Resource Information System) enterprise database system. The information compiled serves as the basis for VDOF reporting under Virginia’s WIP.</t>
  </si>
  <si>
    <t>VDOF easements focus on keeping the forest land base intact, unfragmented, keeping the forest in larger, more manageable and functional acreages. VDOF holds 195 conservation easements in 60 counties and the City of Suffolk that permanently protect over 88,000 acres of vital forestland. Of these, 118 easements consisting of 32,079 acres lie within the Chesapeake Bay watershed.</t>
  </si>
  <si>
    <t>No Data</t>
  </si>
  <si>
    <t>VDOF was involved in eight Logger education programs in FY 2021 educating 372 timber harvesting professionals through the Virginia SHARP Logger Program</t>
  </si>
  <si>
    <t xml:space="preserve">VDOF was involved in eight Logger education programs in FY 2021 educating 372 timber harvesting professionals through the Virginia SHARP Logger Program in cooperation with Virginia Tech and the Sustainable Forestry Initiative (SFI®) State Implementation Committee.In FY 2021, VDOF field personnel conducted 16,667 inspections on 3,742 timber harvest sites across Virginia on 176,213 acres </t>
  </si>
  <si>
    <t xml:space="preserve">Efforts in Virginia to retain forest land and promote riparian forest buffers must rely on an array of alternatives that assist and encourage landowners to retain their forests rather than convert them to other uses and to restore forest cover where it has been lost. In FY 2021, VDOF recorded riparian forest buffer establishment on 156 sites acres in the Chesapeake Bay watershed. </t>
  </si>
  <si>
    <t>The Virginia Urban Tree Canopy program assists communities by providing both cost-share funding and technical assistance to plant and maintain more trees on both public and private land. Data will be available later this year and will be used to prioritize locations for tree planting funding to help combat these heat islands.</t>
  </si>
  <si>
    <t>In FY 2021, VDOF recorded over 1,200 forest management projects on approximately 37,000 acres in the Chesapeake Bay Watershed. More specifically, VDOF reported tree planting on over 500 sites on nearly 20,000 acres in the Chesapeake Bay Watershed. Of this, over 400 acres were established on previously non-forested open land.</t>
  </si>
  <si>
    <t>The Virginia Urban Tree Canopy program assists communities by providing both cost-share funding and technical assistance to plant and maintain more trees on both public and private land. These trees provide green stormwater infrastructure benefits, thereby improving water quality across Virginia and specifically, in the Chesapeake Bay</t>
  </si>
  <si>
    <t>During the current report cycle (January 1, 2020 – December 31, 2021), 118 soil and water quality conservation assessments on agricultural land were conducted and 15,989 septic systems were pumped out.</t>
  </si>
  <si>
    <t xml:space="preserve">During FY 2020, DEQ provided $1,518,229from State and Federal funding and landowner contributions to address failing or failed septic systems </t>
  </si>
  <si>
    <t>DEQ continues to work with organizations and localities across Virginia to fund projects that correct failing septic systems or straight-pipes. A majority of these projects are part of larger watershed restoration and implementation efforts in TMDL implementation areas</t>
  </si>
  <si>
    <t>Between October 2020 and September 2021, Mined Land Repurposing Program’s Water Quality Section performed 391 water-quality-related plan reviews.</t>
  </si>
  <si>
    <t xml:space="preserve">The Abandoned and Orphaned Mine Land Programs have expended a cumulative $3,770,880.80 from the interest on the Minerals Reclamation Fund and AML sources to prioritize and remediate sites across Virginia that pose environmental and safety hazards. A total of 15 sites were remediated between March 2020 and March 2021. This </t>
  </si>
  <si>
    <t>This inventory of hazardous sites and prioritization for reclamation allows for the targeting of impaired waters in TMDL watersheds.</t>
  </si>
  <si>
    <t>All inventoried site reports are available on Virginia Energy’s web map.</t>
  </si>
  <si>
    <t xml:space="preserve">DEQ participates annually in the Virginia Orphaned Lands Advisory Committee (OLAC) coordinated by Virginia Energy. Virginia Energy collaborates with DEQ on NPS Annual Reports and reports BMPS in DEQ’s BMP Warehouse. </t>
  </si>
  <si>
    <t>All active sites must be reclaimed to a stable condition once the resource extraction activity is complete.</t>
  </si>
  <si>
    <t xml:space="preserve">As of September 21, 2021, 3,171 orphaned mineral mined sites have been inventoried in 572 (46%) of Virginia’s 1,247 hydrologic units (HUC). Of the inventoried sites:
• 1,050 sites were identified as safety hazards.
• 228 sites were identified as environmental hazards.
• 158 sites were identified as both safety and environmental hazards. 
In addition to reclamation activities, pollutant reductions are achieved through the agency’s BMPs and offset approach to TMDL implementation in its joint mining and discharge permitting processes.
</t>
  </si>
  <si>
    <t>Virginia Energy’s program goals include: the reduction of NPS pollution on abandoned mined land; development of water quality goals in prioritization of areas for reclamation activities; enhanced coordination between DEQ and Virginia Energy to collect and report BMPs installed on active mine sites, as well as reclamation of active and abandoned mines; and documentation and reporting of reclamation of active and abandoned mine sites.</t>
  </si>
  <si>
    <t>Virginia Energy will continue to inventory abandoned mineral mine land (AMML) sites and link those sites to impaired waters and TMDLs.</t>
  </si>
  <si>
    <t xml:space="preserve">The HWP has included a multiagency partnership from its inception. NHP manages the HWP and provides program administration; data management and tool development; assistance with field data collection; programmatic oversight; and coordination with land trusts, local governments and others toward conservation of identified Healthy Waters. DEQ has provided significant data and funding from EPA Section 319, CBIG and NOAA CZM to support the Program with ongoing partnerships with VDOF, NGOs and the private sector assisting in broadening the applicability of the Program. VCU has provided the majority of the significant technical, field data collection, model development and data management services. This partnership continues to grow a comprehensive aquatic resource assessment program to identify and protect the most biologically diverse and valuable aquatic resources in the Commonwealth. </t>
  </si>
  <si>
    <t>https://www.dcr.virginia.gov/natural-heritage/healthywaters</t>
  </si>
  <si>
    <t xml:space="preserve">Chesapeake Bay Preservation Act (CBPA) compliance reviews continue to be conducted for the Tidewater localities subject to the CBPA. DEQ Local Government Assistance Program staff have been working to ensure that a periodic (every five years) compliance review is completed for all local programs in the 84 CBPA localities. With 80 localities now through the compliance review process, and being found fully compliant or working to resolve conditions under a Corrective Action Agreement, four localities remain scheduled to undergo a compliance review in the near future. </t>
  </si>
  <si>
    <t xml:space="preserve">CZM in particular focuses on pollution prevention and encourages efforts at a regional and local level, particularly improvements to land use planning and zoning practices to protect coastal water quality through completion of its Coastal Needs Assessment and subsequent creation and implementation of its Five-Year Section 309 Coastal Enhancement Strategies and Strategies and FY2020-2022 Focal Area grants. Additionally, the Program's current and upcoming (FY2021-2025) Section 309 Marine Debris Strategy includes initiatives to update and implement the Virginia Marine Debris Reduction Plan to better align with the Mid-Atlantic Marine Debris Reduction Plan. </t>
  </si>
  <si>
    <t xml:space="preserve">As part of the Source Water Protection Program, The Office of Drinking Water at VDH has undergone several projects related to surface water protection. VDH received a grant that provided for the construction of source water protection area educational signs constructed near Rivanna Water Authority reservoirs. VDH also worked with DEQ on the development of a Road Salt Management Plan for Northern Virginia. There are also several ongoing projects aimed at protection of groundwater sources, such as funding well abandonment and fencing and security cameras around public water supply wells.  </t>
  </si>
  <si>
    <t xml:space="preserve">From July 2020 through June 2021, the continued focus of DEQ central and regional office staff has been assisting local governments with the implementation of their local stormwater management programs, which includes addressing erosion and sediment control in a manner that is consistent with the Erosion and Sediment Control Law and attendant regulations. </t>
  </si>
  <si>
    <t xml:space="preserve">Total urban areas with nutrient management now exceed 33,688.5 acres. Because of reporting/data collection limitations, the total urban acres with nutrient management is not reflective of the actual amount of urban acres with nutrient management. </t>
  </si>
  <si>
    <t>During the 2020 General Assembly Session, $500,000 was provided and an additional $1 million was provided during the 2021 Special Session I as well. VCAP provides cost-share and technical assistance to address natural resource and stormwater concerns by assisting in the voluntary installation of certain BMPs on land for which there is no other cost-share program assistance available. VCAP is also intended to retrofit existing infrastructure.</t>
  </si>
  <si>
    <t xml:space="preserve">Currently, over 417,453 active nutrient management planned acres in the Commonwealth were developed by DCR staff </t>
  </si>
  <si>
    <t>28 animal waste systems installed within the Bay watershed area</t>
  </si>
  <si>
    <t xml:space="preserve">DCR’s emphasis for agricultural BMP implementation focuses on efficient nutrient and sediment reduction and includes priority practices such as cover crops. 296,455 acres of cover crops completed within the bay area. </t>
  </si>
  <si>
    <t>Collectively 2,141 acres of riparian buffer were created and/or installed within the Chesapeake Bay in FY2021.</t>
  </si>
  <si>
    <t>1,198,821,400 linear feet of stream exclusion were installed in FY21 within the Chesapeake Bay</t>
  </si>
  <si>
    <t>As a strategy in WIP III, poultry litter transported from these three key counties needs to increase from 5,000 – 6,000 tons annually to approximately 89,000 tons annually by year 2025. For FY 2021, 3,122 tons of litter were transported out of Accomack County, totaling $62,451.60 in payments. Out of Rockingham County 14,698 tons of litter were transported, totaling $210,959.03 in payments. FY 2021 contracts totaled just over 30,000 tons of litter that will be moved, however to date there has been no participation in Page County.</t>
  </si>
  <si>
    <t xml:space="preserve">Total urban areas with nutrient management now exceed 33,688 acres. Currently, there are over 417,453 active agriculture nutrient management planned acres in the Commonwealth that were developed by DCR staff </t>
  </si>
  <si>
    <t xml:space="preserve">DCR administers a comprehensive nutrient management program in which plans for hundreds of thousands of acres are developed or revised by DCR staff and certified private planners each year. In addition to increasing the acreage under nutrient management planning, the program aims to provide technical and financial assistance to producers while also educating producers and the public about nutrient management BMPs. </t>
  </si>
  <si>
    <t xml:space="preserve">Total urban areas with nutrient management now exceed 33,688.5 acres. Because of reporting/data collection limitations, the total urban acres with nutrient management is not reflective of the actual amount of urban acres with nutrient management. The actual acreage is much higher. </t>
  </si>
  <si>
    <t>In order to continue progress toward meeting goals for the Chesapeake Bay TMDL, DCR has dedicated two certified nutrient management staff to work exclusively with small dairies and other small farms to develop nutrient management plans. There are 376 dairies in Virginia, a reduction from more than 500 in recent years. Forty-four of these permitted operations have current nutrient management plans. DCR staff develops nutrient management plans for the majority of the animal operations in the Commonwealth. All nutrient management plans involving the use of biosolids must be approved by DCR as well as many of the nutrient management plans that utilize manure as a fertilizer.</t>
  </si>
  <si>
    <t xml:space="preserve">Despite COVID-19, nutrient management certification testing continued to be offered by DCR twice per year throughout both 2020 and 2021 with a total of 42 candidates taking the exam in that period. As of June 30, 2021, there are 458 certified nutrient management planners (318 agricultural certified planners and 140 turf and landscape certified planners). </t>
  </si>
  <si>
    <t>DCR continues to work on ways to better track and encourage reporting of voluntary BMPs. DCR recorded the installation of 507 voluntary or tax-credit only BMPs throughout the Commonwealth in FY2021. Collectively, these BMPs amounted to $1,318,704 of conservation practices on the ground. This included 13.610 linear feet of stream excluded from livestock access and 11.361 acres of cover crop.   </t>
  </si>
  <si>
    <t> I might be able to do that.</t>
  </si>
  <si>
    <t> Heather emailed request to Rick 11/3</t>
  </si>
  <si>
    <t xml:space="preserve">The Commonwealth's Resource Management Plan (RMP) Program provides a voluntary way to promote the use of BMPs that improve water quality and agricultural operations. RMPs are designed to encourage producers to implement a high level of BMPs to reduce pollution and to increase the producer's profitability, in many instances. By participating in the Program and fully implementing an RMP, the producer is considered to be in compliance with any new state nutrient, sediment and water quality standards for a period of nine years. </t>
  </si>
  <si>
    <t>As of July 31, 2021, 157 RMPs have been certified as fully implemented. The certified RMPs within the Chesapeake Bay watershed include nearly 35,000 acres. Nearly 70,000 additional acres within the Chesapeake Bay watershed are included in an RMP that is currently being implemented. There are more than 2,200 acres outside of the Chesapeake Bay watershed that are certified and approximately 7,000 acres are included in an RMP that is currently being implemented.</t>
  </si>
  <si>
    <t>The ASA program received numerous inquiries regarding possible agricultural pollution during the program year of April 1, 2020 through March 31, 2021. Sixty-four of these cases became official complaints. The outcomes of the complaints are summarized in table 2.18.</t>
  </si>
  <si>
    <t xml:space="preserve">The ASA program received numerous inquiries regarding possible agricultural pollution during the program year of April 1, 2020 through March 31, 2021. Sixty-four of these cases became official complaints. </t>
  </si>
  <si>
    <t>A total of 4,129 BMPs were installed in IP areas.</t>
  </si>
  <si>
    <t>During the 2020 General Assembly, a base technical assistance amount of $4.55 million was provided to Districts as part of the Districts’ reoccurring base budget. This budget action recognized consistent funding is necessary for Districts to adequately provide technical assistance to their agricultural producers.</t>
  </si>
  <si>
    <t xml:space="preserve">During FY2021, a total of $1,234,791 in state and federal funding combined with landowner contributions was expended to install 436 septic BMPs. </t>
  </si>
  <si>
    <t xml:space="preserve">DEQ made available funds for grantees to provide technical services to implement on-the-ground septic BMP projects. During FY2021, a total of $1,234,791 in state and federal funding combined with landowner contributions was expended to install 436 septic BMPs. </t>
  </si>
  <si>
    <t>Onsite implementation resulted in the removal of 4,121 pounds of nitrogen.</t>
  </si>
  <si>
    <t xml:space="preserve">VDOF offers tree-planting grants using the Virginia Trees for Clean Water (VTCW) Program promoted through an RFP process. The spring 2021 cycle allocated $179,525.35 to 30 projects in 30 different HUC12 watersheds utilizing funds from the Commonwealth’s WQIF. </t>
  </si>
  <si>
    <t>Another RFP for the VTCW Program was distributed in August 2021, and applications are due in early September to allocate the FY21 WQIF money received in June 2021. To date, VDOF has assisted in completing 247 projects resulting in more than 63,000 trees being planted in Virginia communities.</t>
  </si>
  <si>
    <t>For Tax Year 2020, VDOF issued Riparian Forest Buffer tax credits on 87 applications covering 1,350 acres of retained forested buffers. The tax benefit to forest landowners was $594,697 on timber valued at $2,611,261.</t>
  </si>
  <si>
    <t>VDOF administers a conservation easement program with a focus on keeping the forest land base intact and in more manageable and functional acreages. VDOF holds 195 conservation easements in 60 counties and the City of Suffolk that permanently protect over 88,000 acres of vital forestland. Of these, 118 easements consisting of 32,079 acres lie within the Chesapeake Bay watershed. In FY2021, VDOF permanently protected 2,554 acres of open space and more than 13 miles of water courses through three conservation easements. Two of the easements comprising 1,936 acres and protecting approximately 6.7 miles of water courses were within the Chesapeake Bay watershed.</t>
  </si>
  <si>
    <t>The Abandoned and Orphaned Mine Land Programs have expended a cumulative $3,770,880.80 from the interest on the Minerals Reclamation Fund and AML sources to prioritize and remediate sites across Virginia that pose environmental and safety hazards. A total of 15 sites were remediated between March 2020 and March 2021. This includes the remediation of a forfeited mineral mine site in Amherst county with an additional expenditure of $87,000.</t>
  </si>
  <si>
    <t xml:space="preserve">The Department of Energy regulates resource extraction through the Division of Mineral Mining and the Division of Mined Land Reclamation. Each division has a program that through a mix of regulatory, financial, and technical assistance addresses NPS pollution from abandoned and orphaned sites. The Division of Mined Land Reclamation oversees the Abandoned Mine Land Program, which assists with the reclamation of abandoned coal mines. The Division of Mineral Mining manages the Orphaned Mine Land Program to address un-reclaimed mineral mines. </t>
  </si>
  <si>
    <t>active</t>
  </si>
  <si>
    <t xml:space="preserve">As of September 21, 2021, 3,171 orphaned mineral mined sites have been inventoried in 572 (46%) of Virginia’s 1,247 hydrologic units (HUC). Of the inventoried sites:• 1,050 sites were identified as safety hazards.
• 228 sites were identified as environmental hazards.
• 158 sites were identified as both safety and environmental hazards. 
In addition to reclamation activities, pollutant reductions are achieved through the agency’s BMPs and offset approach to TMDL implementation in its joint mining and discharge permitting processes.
</t>
  </si>
  <si>
    <t xml:space="preserve">As of September 21, 2020, 3,171 sites have been inventoried in 576 (46.2%) of Virginia’s 1,247 hydrologic units (HUC). Of the inventoried sites:
• 1,050 sites were identified as safety hazards.
• 228 sites were identified as environmental hazards.  
• 158 sites were identified as both safety and environmental hazards. 
</t>
  </si>
  <si>
    <t>DEQ participates annually in the Virginia Orphaned Lands Advisory Committee (OLAC) coordinated by Virginia Energy. Virginia Energy collaborates with DEQ on NPS Annual Reports and reports BMPS in DEQ’s BMP Warehouse. Virginia Energy receives funding from the Section 319(h) NPS Program to conduct inventories of abandoned mineral mined lands (AMML) to assist in prioritizing sites for reclamation. This inventory has been an important priority, as it provides the capacity to target impaired waterbodies (as well as headwaters) known to support high quality or healthy waters. Virginia Energy has prioritized reclamation sites identified in the various inventories based on identified TMDL waters. The mine land inventories provide an ongoing basis for prioritizing and assessing program effectiveness.</t>
  </si>
  <si>
    <t>The Abandoned and Orphaned Mine Land Programs have expended a cumulative $3,770,880.80 from the interest on the Minerals Reclamation Fund and AML sources to prioritize and remediate sites across Virginia that pose environmental and safety hazards. A total of 12 abandoned Mineral Mined Land A total of 15 sites were remediated between March 2020 and March 2021.</t>
  </si>
  <si>
    <t>DEQ has provided significant data and funding from Section 319(h), CBIG, and NOAA CZM to support the Program and broaden its applicability through ongoing partnerships with VDOF, NGOs, and the private sector.</t>
  </si>
  <si>
    <t>Chesapeake Bay Preservation Act (CBPA) compliance reviews continued to be conducted for the Tidewater localities subject to the CBPA. DEQ Local Government Assistance Program staff have been striving for all 84 CBPA localities to be in the position of completing the periodic (every five years) compliance review of their local program by the end of calendar year 2020.</t>
  </si>
  <si>
    <t>As part of the Source Water Protection Program, The Office of Drinking Water at VDH has undergone several projects related to surface water protection. VDH received a grant that provided for the construction of source water protection area educational signs constructed in the vicinity of the Rivanna Water Authority reservoirs. VDH also worked with DEQ on the development of a Road Salt Management Plan for Northern Virginia. There are also several ongoing projects aimed at protection of groundwater sources, such as funding well abandonment and fencing and security cameras around public water supply wells.</t>
  </si>
  <si>
    <t xml:space="preserve">Section 306/306A of the Coastal Zone Management Act (CZMA) provides federal funds to implement federally‐approved CZM Programs. Section 309 of the CZMA is known as the Coastal Zone Enhancement Program. CZM in particular focuses on pollution prevention and encourages efforts at a regional and local level, particularly improvements to land use planning and zoning practices to protect coastal water quality through completion of its Coastal Needs Assessment. </t>
  </si>
  <si>
    <t xml:space="preserve">CZM advances Virginia Coastal Nonpoint Source Program implementation through the Five-Year Section 309 Coastal Enhancement Strategies and Strategies and FY2020-2022 Focal Area grants. Additionally, the Program's current and upcoming (FY2021-2025) Section 309 Marine Debris Strategy includes initiatives to update and implement the Virginia Marine Debris Reduction Plan to better align with the Mid-Atlantic Marine Debris Reduction Plan. </t>
  </si>
  <si>
    <r>
      <t xml:space="preserve">Implementation of </t>
    </r>
    <r>
      <rPr>
        <sz val="10"/>
        <rFont val="Calibri"/>
        <family val="2"/>
      </rPr>
      <t>priority agricultural BMPs (nutrient management plans, animal waste facilities, cover crops, riparian buffers, livestock exclusion), as well as poultry litter transport out of targeted counties</t>
    </r>
  </si>
  <si>
    <r>
      <t>1</t>
    </r>
    <r>
      <rPr>
        <vertAlign val="superscript"/>
        <sz val="10"/>
        <rFont val="Calibri"/>
        <family val="2"/>
        <scheme val="minor"/>
      </rPr>
      <t>st</t>
    </r>
    <r>
      <rPr>
        <sz val="10"/>
        <rFont val="Calibri"/>
        <family val="2"/>
        <scheme val="minor"/>
      </rPr>
      <t xml:space="preserve"> IP priority list complete by 2020, 2022 and 2024 (~15 new Plans/60 segments by 2024)</t>
    </r>
  </si>
  <si>
    <r>
      <t xml:space="preserve">Report in GRTS Annual Nitrogen reductions from all </t>
    </r>
    <r>
      <rPr>
        <strike/>
        <sz val="10"/>
        <color theme="1"/>
        <rFont val="Calibri"/>
        <family val="2"/>
        <scheme val="minor"/>
      </rPr>
      <t xml:space="preserve">IP </t>
    </r>
    <r>
      <rPr>
        <sz val="10"/>
        <color theme="1"/>
        <rFont val="Calibri"/>
        <family val="2"/>
        <scheme val="minor"/>
      </rPr>
      <t>projects annually</t>
    </r>
  </si>
  <si>
    <r>
      <t xml:space="preserve">Report in GRTS  Annual Phosphorus reductions from all </t>
    </r>
    <r>
      <rPr>
        <strike/>
        <sz val="10"/>
        <color theme="1"/>
        <rFont val="Calibri"/>
        <family val="2"/>
        <scheme val="minor"/>
      </rPr>
      <t>IP</t>
    </r>
    <r>
      <rPr>
        <sz val="10"/>
        <color theme="1"/>
        <rFont val="Calibri"/>
        <family val="2"/>
        <scheme val="minor"/>
      </rPr>
      <t xml:space="preserve"> projects annually</t>
    </r>
  </si>
  <si>
    <r>
      <t>Report in GRTS  Sediment reductions from all</t>
    </r>
    <r>
      <rPr>
        <strike/>
        <sz val="10"/>
        <color theme="1"/>
        <rFont val="Calibri"/>
        <family val="2"/>
        <scheme val="minor"/>
      </rPr>
      <t xml:space="preserve"> IP</t>
    </r>
    <r>
      <rPr>
        <sz val="10"/>
        <color theme="1"/>
        <rFont val="Calibri"/>
        <family val="2"/>
        <scheme val="minor"/>
      </rPr>
      <t xml:space="preserve"> projects annually</t>
    </r>
  </si>
  <si>
    <r>
      <t xml:space="preserve">Report in GRTS  Bacteria reductions from all </t>
    </r>
    <r>
      <rPr>
        <strike/>
        <sz val="10"/>
        <color theme="1"/>
        <rFont val="Calibri"/>
        <family val="2"/>
        <scheme val="minor"/>
      </rPr>
      <t>IP</t>
    </r>
    <r>
      <rPr>
        <sz val="10"/>
        <color theme="1"/>
        <rFont val="Calibri"/>
        <family val="2"/>
        <scheme val="minor"/>
      </rPr>
      <t xml:space="preserve"> projects annually</t>
    </r>
  </si>
  <si>
    <r>
      <t>During FY2020, out of the 14 river basins with historic watershed roundtables statewide, 11 (79%) roundtables were active</t>
    </r>
    <r>
      <rPr>
        <sz val="10"/>
        <color rgb="FF000000"/>
        <rFont val="Calibri"/>
        <family val="2"/>
        <scheme val="minor"/>
      </rPr>
      <t>; however, some of the roundtables were not as active as is typical due to COVID-19.</t>
    </r>
    <r>
      <rPr>
        <sz val="10"/>
        <color theme="1"/>
        <rFont val="Calibri"/>
        <family val="2"/>
        <scheme val="minor"/>
      </rPr>
      <t xml:space="preserve"> For 2020, Virginia exceeded its goal a major strategy for the 2020-2024 period to have active watershed roundtables in at least 60% of the river basins.</t>
    </r>
  </si>
  <si>
    <t>VDE</t>
  </si>
  <si>
    <t xml:space="preserve">VDE regulates resource extraction through the Division of Mineral Mining and the Division of Mined Land Reclamation. Each division has a program that through a mix of regulatory, financial, and technical assistance addresses NPS pollution from abandoned and orphaned sites. The Division of Mined Land Reclamation oversees the Abandoned Mine Land Program, which assists with the reclamation of abandoned coal mines. The Division of Mineral Mining manages the Orphaned Mine Land Program to address un-reclaimed mineral mines. </t>
  </si>
  <si>
    <t>VDE investigates reported occurrences of environmental pollution including NPS pollution and, when appropriate, takes jurisdictional action to eliminate, abate, or prevent water resource degradation.</t>
  </si>
  <si>
    <t>Enhance coordination between DEQ and VDE to collect and report data on BMPs installed on active mine sites as well as reclamation of active, abandoned, and orphaned mines.</t>
  </si>
  <si>
    <t>DEQ/VDE</t>
  </si>
  <si>
    <t xml:space="preserve">Several virtual meetings were conducted between DCR and VDE during FFY20; however a majority of coordination activity was postponed due to the global pandemic. </t>
  </si>
  <si>
    <t>VDE/DEQ</t>
  </si>
  <si>
    <t>DEQ/DCR/ VDE</t>
  </si>
  <si>
    <t>DEQ/DCR/VDE</t>
  </si>
  <si>
    <t>Office of Watershed Program will strive to improve the relationship with target agency programs (e.g., VDH, VDE, SERCAP, DCR, etc.) to further water quality improvement opportunities</t>
  </si>
  <si>
    <t xml:space="preserve">DEQ continued its effort to strengthen its relationships with other agencies to further nonpoint source efforts. During VAFY20 VA DEQ staff engaged in or participated in at least 2 agency/partner meetings or events per months, for a total of a minimum of 24 in the last year. This included 16 with DCR, 2 with VDE, 1 with SERCAP, 2 with VDEM, and 3 with VDH, </t>
  </si>
  <si>
    <t xml:space="preserve">DEQ continued its effort to strengthen its relationships with other agencies to further nonpoint source efforts. During FY2020FY2021, DEQ staff engaged in or participated in at least two agency/partner meetings or events per month for a total of a minimum of 24 in the last year. This included:
• 14 16 meetings with DCR (to discuss interagency priorities and agricultural programs and practices);
• 3 meetings with VDH (to discuss new septic requirements);
• 2 3meetings with VDE (to identify priorities in resource extraction);
• 2 with VDEM (to identify opportunities to integrate water quality and hazard planning); and
• 1 meeting with SERCAP (to discuss continued partnership and opportunities for septic program).
• 3 meetings with other miscellaneous agencies
DEQ NPS staff also regularly engage with other programs within DEQ, such as the Clean Water Finance (to integrate revolving fund programs) and Coastal Zone Management.
</t>
  </si>
  <si>
    <t>DMME (Changed to Deparment of Energy 10/1/21)</t>
  </si>
  <si>
    <t>Enhance coordination between DEQ and DMME (Changed to Deparment of Energy 10/1/21) to collect and report data on BMPs installed on active mine sites as well as reclamation of active, abandoned, and orphaned mines.</t>
  </si>
  <si>
    <t>DEQ/DMME (Changed to Deparment of Energy 10/1/21)</t>
  </si>
  <si>
    <t>DMME (Changed to Deparment of Energy 10/1/21) will interpret and enforce Virginia mining laws consistently and review mining and drilling permits, taking appropriate action to ensure compliance.</t>
  </si>
  <si>
    <t>DMME (Changed to Deparment of Energy 10/1/21) will inventory, monitor, and report areas contributing significant sediments and mine water discharges to the water resources of Virginia and consider the pollution as part of the selection process for determining which sites will be reclaimed.</t>
  </si>
  <si>
    <t>DMME (Changed to Deparment of Energy 10/1/21) will investigate reported occurrences of NPS pollution and when appropriate take action to eliminate, abate, or prevent water resource degradation.</t>
  </si>
  <si>
    <t>A revised estimate of $2.6 billion may be required from state and federal funds as well as farmer financial contributions to meet water quality goals. Approximately 40% of this total ($1.1 billion) could be needed from State sources. See Milestone A01</t>
  </si>
  <si>
    <t>https://www.dcr.virginia.gov/soil-and-water/costshar2</t>
  </si>
  <si>
    <t>https://www.dcr.virginia.gov/soil-and-water/nutmgt</t>
  </si>
  <si>
    <t>http://consapps.dcr.virginia.gov/htdocs/progs/BMP_query.aspx</t>
  </si>
  <si>
    <t>https://www.dcr.virginia.gov/soil-and-water/rmp/</t>
  </si>
  <si>
    <t>https://www.dcr.virginia.gov/soil-and-water/costshar2 https://www.deq.virginia.gov/water/water-quality/nonpoint-source-management/nps-reporting</t>
  </si>
  <si>
    <t>https://www.dcr.virginia.gov/soil-and-water/costshar2    https://www.deq.virginia.gov/water/water-quality/nonpoint-source-management/nps-reporting</t>
  </si>
  <si>
    <t>https://www.dcr.virginia.gov/soil-and-water/  https://www.deq.virginia.gov/water/water-quality/nonpoint-source-management/nps-reporting  https://www.dcr.virginia.gov/soil-and-water/costshar2</t>
  </si>
  <si>
    <t>https://www.dcr.virginia.gov/soil-and-water/   https://www.deq.virginia.gov/water/water-quality/nonpoint-source-management/nps-reporting</t>
  </si>
  <si>
    <t>https://www.vdacs.virginia.gov/conservation-and-environmental-agricultural-stewardship.shtml  https://www.deq.virginia.gov/water/water-quality/nonpoint-source-management/nps-reporting</t>
  </si>
  <si>
    <t xml:space="preserve">DCR provides technical and financial assistance to Soil and Water Conservation Districts, institutions of higher education, and individuals for nonpoint source pollution controls. COVID-19 precluded in-person trainings and educational activities in 2020; however, the Department and its partners successfully transitioned to virtual educational opportunities. Working with the Virginia Association of Soil and Water Conservation Districts, 43 trainings (about four per month) were conducted for District directors and District staff. These trainings covered everything from the legislative process to detailed presentations on BMP standards and specifications. </t>
  </si>
  <si>
    <t>https://www.dcr.virginia.gov/soil-and-water/swcds  https://www.deq.virginia.gov/water/water-quality/nonpoint-source-management/nps-reporting</t>
  </si>
  <si>
    <t>https://www.deq.virginia.gov/water/water-quality/nonpoint-source-management https://www.deq.virginia.gov/water/water-quality/nonpoint-source-management/nps-reporting</t>
  </si>
  <si>
    <t>https://www.dcr.virginia.gov/soil-and-water/swcds https://www.deq.virginia.gov/water/water-quality/nonpoint-source-management/nps-reporting</t>
  </si>
  <si>
    <t>https://www.deq.virginia.gov/permits-regulations/laws-regulations/search?q=milestones  https://www.deq.virginia.gov/water/water-quality/nonpoint-source-management/nps-reporting</t>
  </si>
  <si>
    <t>https://dof.virginia.gov/forest-management-health/forestland-conservation/landowner-conservation-financial-assistant-programs/  https://www.deq.virginia.gov/water/water-quality/nonpoint-source-management/nps-reporting</t>
  </si>
  <si>
    <t xml:space="preserve">https://www.deq.virginia.gov/water/chesapeake-bay/chesapeake-bay-nutrient-sediment-reduction-milestones </t>
  </si>
  <si>
    <t>Virginia Energy’s program goals include: the reduction of NPS pollution on abandoned mined land; development of water quality goals in prioritization of areas for reclamation activities; enhanced coordination between DEQ and Virginia Energy to collect and report BMPs installed on active mine sites, as well as reclamation of active and abandoned mines; and documentation and reporting of reclamation of active and abandoned mine sites. 7000 inspections and 400 complaint investigations annually</t>
  </si>
  <si>
    <t># Investigations or complaints</t>
  </si>
  <si>
    <r>
      <t xml:space="preserve">https://energy.virginia.gov/public/mapping-center.shtml  </t>
    </r>
    <r>
      <rPr>
        <b/>
        <sz val="10"/>
        <color theme="1"/>
        <rFont val="Calibri"/>
        <family val="2"/>
        <scheme val="minor"/>
      </rPr>
      <t>OR</t>
    </r>
    <r>
      <rPr>
        <sz val="10"/>
        <color theme="1"/>
        <rFont val="Calibri"/>
        <family val="2"/>
        <scheme val="minor"/>
      </rPr>
      <t xml:space="preserve"> https://energy.virginia.gov/webmaps/MineralMining/ </t>
    </r>
  </si>
  <si>
    <r>
      <t xml:space="preserve">https://energy.virginia.gov/mineral-mining/mineralmining.shtml  </t>
    </r>
    <r>
      <rPr>
        <b/>
        <sz val="10"/>
        <color theme="1"/>
        <rFont val="Calibri"/>
        <family val="2"/>
        <scheme val="minor"/>
      </rPr>
      <t>OR</t>
    </r>
    <r>
      <rPr>
        <sz val="10"/>
        <color theme="1"/>
        <rFont val="Calibri"/>
        <family val="2"/>
        <scheme val="minor"/>
      </rPr>
      <t xml:space="preserve"> https://energy.virginia.gov/public/laws-and-regulations.shtml </t>
    </r>
    <r>
      <rPr>
        <b/>
        <sz val="10"/>
        <color theme="1"/>
        <rFont val="Calibri"/>
        <family val="2"/>
        <scheme val="minor"/>
      </rPr>
      <t>OR</t>
    </r>
    <r>
      <rPr>
        <sz val="10"/>
        <color theme="1"/>
        <rFont val="Calibri"/>
        <family val="2"/>
        <scheme val="minor"/>
      </rPr>
      <t xml:space="preserve"> https://energy.virginia.gov/public/mapping-center.shtml </t>
    </r>
    <r>
      <rPr>
        <b/>
        <sz val="10"/>
        <color theme="1"/>
        <rFont val="Calibri"/>
        <family val="2"/>
        <scheme val="minor"/>
      </rPr>
      <t>OR</t>
    </r>
    <r>
      <rPr>
        <sz val="10"/>
        <color theme="1"/>
        <rFont val="Calibri"/>
        <family val="2"/>
        <scheme val="minor"/>
      </rPr>
      <t xml:space="preserve">    https://energy.virginia.gov/mineral-mining/AMML.shtml  </t>
    </r>
    <r>
      <rPr>
        <b/>
        <sz val="10"/>
        <color theme="1"/>
        <rFont val="Calibri"/>
        <family val="2"/>
        <scheme val="minor"/>
      </rPr>
      <t>OR</t>
    </r>
    <r>
      <rPr>
        <sz val="10"/>
        <color theme="1"/>
        <rFont val="Calibri"/>
        <family val="2"/>
        <scheme val="minor"/>
      </rPr>
      <t xml:space="preserve">  https://energy.virginia.gov/ OR https://energy.virginia.gov/mineral-mining/HistoricMining.shtml  </t>
    </r>
    <r>
      <rPr>
        <b/>
        <sz val="10"/>
        <color theme="1"/>
        <rFont val="Calibri"/>
        <family val="2"/>
        <scheme val="minor"/>
      </rPr>
      <t>OR</t>
    </r>
    <r>
      <rPr>
        <sz val="10"/>
        <color theme="1"/>
        <rFont val="Calibri"/>
        <family val="2"/>
        <scheme val="minor"/>
      </rPr>
      <t xml:space="preserve"> https://energy.virginia.gov/webmaps/MineralMining/  </t>
    </r>
    <r>
      <rPr>
        <b/>
        <sz val="10"/>
        <color theme="1"/>
        <rFont val="Calibri"/>
        <family val="2"/>
        <scheme val="minor"/>
      </rPr>
      <t>OR</t>
    </r>
    <r>
      <rPr>
        <sz val="10"/>
        <color theme="1"/>
        <rFont val="Calibri"/>
        <family val="2"/>
        <scheme val="minor"/>
      </rPr>
      <t xml:space="preserve"> https://energy.virginia.gov/coal/mined-land-repurposing/mined-land-repurposing.shtml </t>
    </r>
    <r>
      <rPr>
        <b/>
        <sz val="10"/>
        <color theme="1"/>
        <rFont val="Calibri"/>
        <family val="2"/>
        <scheme val="minor"/>
      </rPr>
      <t>OR</t>
    </r>
    <r>
      <rPr>
        <sz val="10"/>
        <color theme="1"/>
        <rFont val="Calibri"/>
        <family val="2"/>
        <scheme val="minor"/>
      </rPr>
      <t xml:space="preserve"> https://energy.virginia.gov/coal/mined-land-repurposing/Abandoned-Mine-Land.shtml  OR https://energy.virginia.gov/webmaps/abandonedmineland/</t>
    </r>
  </si>
  <si>
    <t>https://energy.virginia.gov/public/mapping-center.shtml  OR https://energy.virginia.gov/webmaps/MineralMining/ OR https://energy.virginia.gov/webmaps/abandonedmineland/</t>
  </si>
  <si>
    <t>https://energy.virginia.gov/mineral-mining/mineralmining.shtml  OR https://energy.virginia.gov/public/laws-and-regulations.shtml OR https://energy.virginia.gov/public/mapping-center.shtml OR    https://energy.virginia.gov/mineral-mining/AMML.shtml  OR  https://energy.virginia.gov/ OR https://energy.virginia.gov/mineral-mining/HistoricMining.shtml  OR https://energy.virginia.gov/webmaps/MineralMining/  OR https://energy.virginia.gov/coal/mined-land-repurposing/mined-land-repurposing.shtml OR https://energy.virginia.gov/coal/mined-land-repurposing/Abandoned-Mine-Land.shtml  OR https://energy.virginia.gov/webmaps/abandonedmineland/</t>
  </si>
  <si>
    <t xml:space="preserve">https://energy.virginia.gov/mineral-mining/mineralmining.shtml   OR    https://energy.virginia.gov/mineral-mining/AMML.shtml  OR  https://energy.virginia.gov/coal/mined-land-repurposing/mined-land-repurposing.shtml OR https://energy.virginia.gov/coal/mined-land-repurposing/Abandoned-Mine-Land.shtml  </t>
  </si>
  <si>
    <t>https://energy.virginia.gov/public/mapping-center.shtm</t>
  </si>
  <si>
    <t xml:space="preserve"> https://energy.virginia.gov/  OR https://energy.virginia.gov/public/laws-and-regulations.shtml </t>
  </si>
  <si>
    <t>https://energy.virginia.gov/</t>
  </si>
  <si>
    <t>https://www.deq.virginia.gov/coasts/coastal-zone-management  OR  https://www.deq.virginia.gov/water/water-quality/nonpoint-source-management/nps-reporting</t>
  </si>
  <si>
    <t>https://www.dcr.virginia.gov/natural-heritage/healthywaters  OR https://www.deq.virginia.gov/water/water-quality/nonpoint-source-management/nps-reporting</t>
  </si>
  <si>
    <t>https://www.deq.virginia.gov/water/chesapeake-bay/chesapeake-bay-preservation-act   OR  https://www.deq.virginia.gov/water/water-quality/nonpoint-source-management/nps-reporting</t>
  </si>
  <si>
    <t>https://www.deq.virginia.gov/coasts/coastal-zone-management  OR   https://www.deq.virginia.gov/water/water-quality/nonpoint-source-management/nps-reporting</t>
  </si>
  <si>
    <t>https://www.vdh.virginia.gov/drinking-water/source-water-programs/  OR https://www.deq.virginia.gov/water/water-quantity/water-supply-planning OR  https://www.deq.virginia.gov/water/water-quality/nonpoint-source-management/nps-reporting</t>
  </si>
  <si>
    <t>https://www.deq.virginia.gov/water/water-quality/watershed-roundtables</t>
  </si>
  <si>
    <t>https://www.dcr.virginia.gov/soil-and-water/urban-nutmgt</t>
  </si>
  <si>
    <t>https://www.deq.virginia.gov/water/stormwater</t>
  </si>
  <si>
    <r>
      <t xml:space="preserve">https://www.deq.virginia.gov/water/water-quality/nonpoint-source-management </t>
    </r>
    <r>
      <rPr>
        <b/>
        <sz val="10"/>
        <color theme="1"/>
        <rFont val="Calibri"/>
        <family val="2"/>
        <scheme val="minor"/>
      </rPr>
      <t>OR</t>
    </r>
    <r>
      <rPr>
        <sz val="10"/>
        <color theme="1"/>
        <rFont val="Calibri"/>
        <family val="2"/>
        <scheme val="minor"/>
      </rPr>
      <t xml:space="preserve">  https://www.deq.virginia.gov/water/water-quality/nonpoint-source-management/nps-reporting</t>
    </r>
  </si>
  <si>
    <r>
      <t xml:space="preserve">https://www.deq.virginia.gov/water/chesapeake-bay/chesapeake-bay-nutrient-sediment-reduction-milestones  </t>
    </r>
    <r>
      <rPr>
        <b/>
        <sz val="10"/>
        <color theme="1"/>
        <rFont val="Calibri"/>
        <family val="2"/>
        <scheme val="minor"/>
      </rPr>
      <t>OR</t>
    </r>
    <r>
      <rPr>
        <sz val="10"/>
        <color theme="1"/>
        <rFont val="Calibri"/>
        <family val="2"/>
        <scheme val="minor"/>
      </rPr>
      <t xml:space="preserve"> https://www.deq.virginia.gov/water/chesapeake-bay/phase-iii-wip</t>
    </r>
  </si>
  <si>
    <r>
      <t xml:space="preserve">https://www.vdh.virginia.gov/environmental-health/onsite-sewage-water-services-updated/ </t>
    </r>
    <r>
      <rPr>
        <b/>
        <sz val="10"/>
        <color theme="1"/>
        <rFont val="Calibri"/>
        <family val="2"/>
        <scheme val="minor"/>
      </rPr>
      <t>OR</t>
    </r>
    <r>
      <rPr>
        <sz val="10"/>
        <color theme="1"/>
        <rFont val="Calibri"/>
        <family val="2"/>
        <scheme val="minor"/>
      </rPr>
      <t xml:space="preserve"> https://www.vdh.virginia.gov/environmental-health/onsite-sewage-water-services-updated/division-of-onsite-sewage-water-services-environmental-engineering-and-marina-programs/ </t>
    </r>
    <r>
      <rPr>
        <b/>
        <sz val="10"/>
        <color theme="1"/>
        <rFont val="Calibri"/>
        <family val="2"/>
        <scheme val="minor"/>
      </rPr>
      <t>OR</t>
    </r>
    <r>
      <rPr>
        <sz val="10"/>
        <color theme="1"/>
        <rFont val="Calibri"/>
        <family val="2"/>
        <scheme val="minor"/>
      </rPr>
      <t xml:space="preserve"> https://www.vdh.virginia.gov/environmental-health/onsite-sewage-water-services-updated/gmps-policy-product-approvals/ </t>
    </r>
    <r>
      <rPr>
        <b/>
        <sz val="10"/>
        <color theme="1"/>
        <rFont val="Calibri"/>
        <family val="2"/>
        <scheme val="minor"/>
      </rPr>
      <t>OR</t>
    </r>
    <r>
      <rPr>
        <sz val="10"/>
        <color theme="1"/>
        <rFont val="Calibri"/>
        <family val="2"/>
        <scheme val="minor"/>
      </rPr>
      <t xml:space="preserve"> https://www.vdh.virginia.gov/environmental-health/onsite-sewage-water-services-updated/regulations-and-current-regulatory-activity/ </t>
    </r>
    <r>
      <rPr>
        <b/>
        <sz val="10"/>
        <color theme="1"/>
        <rFont val="Calibri"/>
        <family val="2"/>
        <scheme val="minor"/>
      </rPr>
      <t>OR</t>
    </r>
    <r>
      <rPr>
        <sz val="10"/>
        <color theme="1"/>
        <rFont val="Calibri"/>
        <family val="2"/>
        <scheme val="minor"/>
      </rPr>
      <t xml:space="preserve"> https://www.vdh.virginia.gov/environmental-health/onsite-sewage-water-services-updated/organizations/ </t>
    </r>
    <r>
      <rPr>
        <b/>
        <sz val="10"/>
        <color theme="1"/>
        <rFont val="Calibri"/>
        <family val="2"/>
        <scheme val="minor"/>
      </rPr>
      <t>OR</t>
    </r>
    <r>
      <rPr>
        <sz val="10"/>
        <color theme="1"/>
        <rFont val="Calibri"/>
        <family val="2"/>
        <scheme val="minor"/>
      </rPr>
      <t xml:space="preserve"> https://www.vdh.virginia.gov/environmental-health/swap/</t>
    </r>
  </si>
  <si>
    <t>VDH has been involved with a variety of legislative initiatives aimed at decreasing pollution from onsite sewage systems across the Commonwealth. HB 2322 (2019 Va. Acts Ch. 429) passed in the General Assembly and was signed by Governor Northam directed VDH to develop a plan for the oversight and enforcement by VDH of requirements related to the inspection and pump-out of onsite sewage treatment systems in the Northern Neck, Middle Peninsula and Eastern Shore regions of Virginia. VDH worked with stakeholders in the identified areas to develop a plan to transfer the oversight and enforcement of pump-out requirements from localities to VDH. A final report was submitted to the General Assembly in August 2021The report recommends that VDH implement a phased and targeted approach to the transition of oversight. This would begin with an effort to enhance VDH’s onsite sewage system database to include all properties within the impacted area served by an onsite sewage system.   RD342 (Published 2021) - HB 2322 [2019]: Plan to Transition Septic Pump-Out Oversight and Enforcement in Rural Coastal Virginia – August, 2021</t>
  </si>
  <si>
    <t>https://www.deq.virginia.gov/water/chesapeake-bay/chesapeake-bay-preservation-act</t>
  </si>
  <si>
    <t>https://dof.virginia.gov/water-quality-protection/</t>
  </si>
  <si>
    <t>https://dof.virginia.gov/education-and-recreation/</t>
  </si>
  <si>
    <t>https://dof.virginia.gov/forest-management-health/</t>
  </si>
  <si>
    <t>https://dof.virginia.gov/financial-assistance-programs/ OR https://dof.virginia.gov/water-quality-protection/community-assistance-water-quality-protection/ OR  https://dof.virginia.gov/water-quality-protection/ OR https://dof.virginia.gov/water-quality-protection/logger-assistance/forestry-best-management-practices-bmps-for-water-quality/  OR https://www.deq.virginia.gov/water/water-quality/nonpoint-source-management/nps-reporting</t>
  </si>
  <si>
    <t>https://dof.virginia.gov/urban-community-forestry/urban-forestry-community-assistance/plant-urban-riparian-forest-buffers/  OR https://dof.virginia.gov/water-quality-protection/water-quality-protection-landowner-assistance/plant-riparian-forest-buffers/  OR https://dof.virginia.gov/water-quality-protection/water-quality-protection-landowner-assistance/riparian-forest-buffer-tax-credit/</t>
  </si>
  <si>
    <t>https://dof.virginia.gov/urban-community-forestry/ OR https://dof.virginia.gov/water-quality-protection/learn-about-water-quality-protection/chesapeake-bay-watershed-and-virginia/  OR  https://www.deq.virginia.gov/water/water-quality/nonpoint-source-management/nps-reporting OR https://dof.virginia.gov/water-quality-protection/ OR https://dof.virginia.gov/urban-community-forestry/</t>
  </si>
  <si>
    <t>https://dof.virginia.gov/water-quality-protection/  OR  https://dof.virginia.gov/water-quality-protection/ OR  https://dof.virginia.gov/education-and-recreation/</t>
  </si>
  <si>
    <t xml:space="preserve">https://dof.virginia.gov/water-quality-protection/water-quality-protection-landowner-assistance/ OR https://dof.virginia.gov/water-quality-protection/community-assistance-water-quality-protection/  OR https://dof.virginia.gov/financial-assistance-programs/ OR </t>
  </si>
  <si>
    <t xml:space="preserve"> https://dof.virginia.gov/forest-management-health/ OR https://dof.virginia.gov/water-quality-protection/logger-assistance/ OR </t>
  </si>
  <si>
    <t>https://dof.virginia.gov/water-quality-protection/learn-about-water-quality-protection/chesapeake-bay-watershed-and-virginia/</t>
  </si>
  <si>
    <t>https://dof.virginia.gov/water-quality-protection/logger-assistance/water-quality-laws-2/</t>
  </si>
  <si>
    <t>https://dof.virginia.gov/water-quality-protection/  OR https://dof.virginia.gov/urban-community-forestry/  OR  https://dof.virginia.gov/education-and-recreation/</t>
  </si>
  <si>
    <t>https://dof.virginia.gov/urban-community-forestry/urban-forestry-community-assistance/plant-urban-riparian-forest-buffers/  OR https://dof.virginia.gov/water-quality-protection/water-quality-protection-landowner-assistance/plant-riparian-forest-buffers/</t>
  </si>
  <si>
    <t xml:space="preserve">https://www.dcr.virginia.gov/soil-and-water/costshar2   OR https://www.deq.virginia.gov/water/water-quality/nonpoint-source-management/nps-reporting  </t>
  </si>
  <si>
    <t>https://www.dcr.virginia.gov/soil-and-water/costshar2    OR https://www.deq.virginia.gov/water/water-quality/nonpoint-source-management/nps-reporting</t>
  </si>
  <si>
    <t>Agricultural pollution loads have  been evaluated for the potential for water quality degradation due to nonpoint sources (NPS) of pollution biennially since 1986 on a per hydrologic unit basis along with some indicators of where such degradation might have its greatest negative impact. Results are reported in the NPS Chapter of the Virginia Water Quality Assessment (305b) Report. NPS assessment was completed for the 2022 IR.</t>
  </si>
  <si>
    <t>The Cheapeake Bay WIP III 2020-2021 Programmatic Milestones and 2020-2021 Numeric Milestones were submitted to EPA on June 1, 2020 and finalized July 29, 2020. Virginia has requested progress information from partners and will report an evaluation of progress on these milestones in early January 2022. Virginia’s Draft Chesapeake Bay 2022-2023 Milestones: DEQ sought public review for Virginia’s Draft Chesapeake Bay 2022-2023 Milestones from October 6, 2021 through November 5, 2021. View or download Virginia’s Draft Chesapeake Bay 2022-2023 Programmatic Milestones. View or download Virginia’s Draft Chesapeake Bay 2022-2023 Numeric Milestones. https://www.deq.virginia.gov/water/chesapeake-bay/chesapeake-bay-nutrient-sediment-reduction-milestones</t>
  </si>
  <si>
    <t>In calendar year 2020, 95.5 percent of the timber harvest acres in Virginia conducted within the boundaries of the Chesapeake Bay Watershed were under BMPs and 95 percent of the timber harvest acres statewide were under BMPs. The audit also showed that only one (0.04%) of the sites visited had any sign of active sedimentation present after the closeout of the harvesting operation. The BMP goal for WIP III is to achieve a 95 percent implementation rate by 2025. The Cheapeake Bay WIP III 2020-2021 Programmatic Milestones and 2020-2021 Numeric Milestones were submitted to EPA on June 1, 2020 and finalized July 29, 2020. Virginia has requested progress information from partners and will report an evaluation of progress on these milestones in early January 2022. Virginia’s Draft Chesapeake Bay 2022-2023 Milestones: DEQ sought public review for Virginia’s Draft Chesapeake Bay 2022-2023 Milestones from October 6, 2021 through November 5, 2021. View or download Virginia’s Draft Chesapeake Bay 2022-2023 Programmatic Milestones. View or download Virginia’s Draft Chesapeake Bay 2022-2023 Numeric Milestones. https://www.deq.virginia.gov/water/chesapeake-bay/chesapeake-bay-nutrient-sediment-reduction-milestones</t>
  </si>
  <si>
    <t xml:space="preserve">While Virginia no longer has five priority agricultural BMPs, select BMPs are prioritized for implementation, installation, and cost-share funding because of their Conservation Efficiency Factor scores. These practices are implemented via programs independent of agricultural cost share, and/or are implemented by DCR staff working directly with farmers. They include core and enhanced nutrient management, cover crops, livestock stream exclusion, animal waste storage, poultry litter transport, grass and forested riparian buffers, conservation tillage, and conservation plans/Resource Management Plans. In FFY2021 280,025 acres of nutrient management plans were recorded, 28 animal waste facilities were installed, 296,455 acres of cover crops were installed, 2,141 acres of riparian buffers were created and 1,198,821 linear feet of stream was excluded from livestock.  </t>
  </si>
  <si>
    <t>The Chesapeake Bay WIP III 2020-2021 Programmatic Milestones and 2020-2021 Numeric Milestones were submitted to EPA on June 1, 2020 and finalized July 29, 2020. Virginia has requested progress information from partners and will report an evaluation of progress on these milestones in early January 2022. Virginia’s Draft Chesapeake Bay 2022-2023 Milestones: DEQ sought public review for Virginia’s Draft Chesapeake Bay 2022-2023 Milestones from October 6, 2021 through November 5, 2021. View or download Virginia’s Draft Chesapeake Bay 2022-2023 Programmatic Milestones. View or download Virginia’s Draft Chesapeake Bay 2022-2023 Numeric Milestones. https://www.deq.virginia.gov/water/chesapeake-bay/chesapeake-bay-nutrient-sediment-reduction-milestones</t>
  </si>
  <si>
    <t>A statewide audit system has been in place since 1993 to track trends in BMP implementation and effectiveness. The entire BMP Implementation Monitoring effort has also been automated to be compatible with VDOF’s IFRIS (Integrated Forest Resource Information System) enterprise database system. The information compiled serves as the basis for VDOF reporting under Virginia’s WIP. In calendar year 2020, 95.5 percent of the timber harvest acres in Virginia conducted within the boundaries of the Bay watershed were under BMPs, and 95 percent of the timber harvest acres statewide were under BMPs. The audit also showed that only one (0.4%) of the sites visited had any signs of active sedimentation present after the closeout of the harvesting operation. The BMP goal for WIP III is to achieve a 95 percent implementation rate by 2025. The Chesapeake Bay WIP III 2020-2021 Programmatic Milestones and 2020-2021 Numeric Milestones were submitted to EPA on June 1, 2020 and finalized July 29, 2020. Virginia has requested progress information from partners and will report an evaluation of progress on these milestones in early January 2022. Virginia’s Draft Chesapeake Bay 2022-2023 Milestones: DEQ sought public review for Virginia’s Draft Chesapeake Bay 2022-2023 Milestones from October 6, 2021 through November 5, 2021. View or download Virginia’s Draft Chesapeake Bay 2022-2023 Programmatic Milestones. View or download Virginia’s Draft Chesapeake Bay 2022-2023 Numeric Milestones. https://www.deq.virginia.gov/water/chesapeake-bay/chesapeake-bay-nutrient-sediment-reduction-milestones</t>
  </si>
  <si>
    <t xml:space="preserve">Across the state, there are approximately 1.1 million onsite sewage systems including approximately 32,000 alternative onsite sewage systems (AOSS). Roughly 550,000 of the total onsite sewage systems in Virginia are located in the Chesapeake Bay watershed. VDH has been involved with a variety of legislative initiatives aimed at decreasing pollution from onsite sewage systems across the Commonwealth.      
The Chesapeake Bay WIP III 2020-2021 Programmatic Milestones and 2020-2021 Numeric Milestones were submitted to EPA on June 1, 2020 and finalized July 29, 2020. Virginia has requested progress information from partners and will report an evaluation of progress on these milestones in early January 2022. Virginia’s Draft Chesapeake Bay 2022-2023 Milestones: DEQ sought public review for Virginia’s Draft Chesapeake Bay 2022-2023 Milestones from October 6, 2021 through November 5, 2021. View or download Virginia’s Draft Chesapeake Bay 2022-2023 Programmatic Milestones. View or download Virginia’s Draft Chesapeake Bay 2022-2023 Numeric Milestones. https://www.deq.virginia.gov/water/chesapeake-bay/chesapeake-bay-nutrient-sediment-reduction-milestones
</t>
  </si>
  <si>
    <t xml:space="preserve">Residential BMP implementation resulted in  6.68E+12 CFU of bacteria reduction. </t>
  </si>
  <si>
    <t>The Virginia NPS program allows many opportunities to address stormwater runoff that is not regulated by permits including BMPs identified in EPA-approved implementation plans that address urban sources of pollution and mitigation of the water quality impact of urban and suburban stormwater and impervious surface.  The Virginia Conservation Assistance Program (VCAP) is administered by the Virginia Association of Soil and Water Conservation Districts. Districts with qualified, trained, and experienced staff implement the voluntary stormwater BMPs and cost-share program for public, private, and nonprofit landowners. During the 2020 General Assembly Session, $500,000 in state funds was provided to VCAP, and an additional $1 million was provided during the 2021 Special Session I. The fund was established to assist the Commonwealth in meeting its reduction targets for urban and residential areas as established in the Chesapeake Bay TMDL. The Chesapeake Bay WIP III 2020-2021 Programmatic Milestones and 2020-2021 Numeric Milestones were submitted to EPA on June 1, 2020 and finalized July 29, 2020. Virginia has requested progress information from partners and will report an evaluation of progress on these milestones in early January 2022. Virginia’s Draft Chesapeake Bay 2022-2023 Milestones: DEQ sought public review for Virginia’s Draft Chesapeake Bay 2022-2023 Milestones from October 6, 2021 through November 5, 2021. View or download Virginia’s Draft Chesapeake Bay 2022-2023 Programmatic Milestones. View or download Virginia’s Draft Chesapeake Bay 2022-2023 Numeric Milestones. https://www.deq.virginia.gov/water/chesapeake-bay/chesapeake-bay-nutrient-sediment-reduction-milestones</t>
  </si>
  <si>
    <t>As funding limitations have continued over the years, it has become increasingly important to evolve the implementation planning program. DEQ is continuing to evaluate the prioritization methods of developing  implementation plans, as well as how these plans are written. More efforts are being placed on producing joint TMDL-IP reports (i.e., where an IP is developed alongside each TMDL),  exploring TMDL alternatives, evaluating larger watershed areas, pursuing more watershed-based plans and simplifying modeling efforts. These efforts have allowed the implementation planning program to seek new opportunities, including performing more development work in-house. Sediment/benthic impairments were prioritized in FY 2021 in the development of Implementation Plans following suit to FY 2021 TMDL priorities. Bacteria impairments continue to be the most common pollutant to Virginia waterbodies and addressed through many already approved IPs developed since 2001. A full prioritization process is under development but has not been completed by the close of FY2021.</t>
  </si>
  <si>
    <t xml:space="preserve">319(h) EPA award application awarded in August 2020. The 2020 RFA was issued in June 2020 and closed August 31, 2020 and ; applications are currently under review twelve applications were received requesting a total of over .$5.4 million and providing over $2.55 million of match. Seven projects were granted a total of nearly $2 million of 319H funding to start projects in late 2021 early 2022. An additional two projects were identified as have good potential but did not score competitively. These projects were identified for special funding to start smaller initiatives that may lead to more competitive project applications in the future. These projects are slated to start fall 2021.   The results of this RFA will were be used to develop Virginia's application for 2021 funding as well as reprograms using FFY17, FFY19 and FFY20 funding. .The results of the July 2021 RFA which closed August 2021 will be discussed next year and will be used to develop Virginia’s application for 2022 funding that will be submitted in May 2022. </t>
  </si>
  <si>
    <t>Virginia started two new projects in the fall of 2020 (Crab Creek and Birch and Dan Rivers) identified in the 2020 RFA that closed August 2019. Another existing project expanded to include an additional IP area (Kings Creek). In the Spring of 2021 staff worked to develop project contracts to start projects in four additional IP areas (Crab Creek, Little Calfpasture River, Middle Clinch River, and the Upper Piankatank River, Gwynns Island, and Milford Haven Watersheds IP Area)</t>
  </si>
  <si>
    <t xml:space="preserve">Tracking  BMP implementation and pollution reductions is critical to properly assess both progress and needs in watershed restoration. BMP installations and calendar year 2021 entered into GRTS resulted in the reduction of 6,302 pounds of nitrogen, 584 pounds of phosphorous,762 tons of sediment, and 2.90E+15 colony forming units (CFU) of fecal coliform bacteria. In addition DEQ provided EPA with a table of pollution reductions for 3,909 Nutrient Management Plans completed in 2021 however these values were not entered into GRTS 682,131 Acres, 675,309 Lb./yr. N, 75,034 Lb./yr. P. A total of 3,211 BMPS were installed within IP areas from both 319 and other funds; DEQ has calculated that these BMPs resulted in the reduction of 2.56 million pounds of nitrogen, 46,539 pounds of phosphorous, 49,915 tons of sediment, and 4.20E+16 CFU of bacteria in IP areas (table 2.6). </t>
  </si>
  <si>
    <t xml:space="preserve">A status report on Watershed Roundtables was provided. Activity has been consistent from previous years.  During FY2021, out of the 14 river basins with historic watershed roundtables statewide, 11 (79%) roundtables were active </t>
  </si>
  <si>
    <t>https://www.deq.virginia.gov/water/water-quality/tmdl-development</t>
  </si>
  <si>
    <t>https://www.deq.virginia.gov/water/water-quality/implementation</t>
  </si>
  <si>
    <t>https://www.deq.virginia.gov/water/water-quality/implementation/tmdl-implementation-projects  OR  https://www.deq.virginia.gov/water/water-quality/nonpoint-source-management/nps-reporting</t>
  </si>
  <si>
    <t>https://www.deq.virginia.gov/water/water-quality/implementation/tmdl-implementation-projects  OR  https://www.deq.virginia.gov/water/water-quality/nonpoint-source-management/funding-grant-and-project-resources</t>
  </si>
  <si>
    <t>https://www.deq.virginia.gov/water/water-quality/implementation/tmdl-implementation-projects  OR  https://www.deq.virginia.gov/water/water-quality/nonpoint-source-management/funding-grant-and-project-resources OR  https://www.deq.virginia.gov/water/water-quality/nonpoint-source-management/nps-reporting</t>
  </si>
  <si>
    <t>https://grts.epa.gov OR  https://ordspub.epa.gov/ords/grts/f?p=grts:95  OR https://www.deq.virginia.gov/water/water-quality/nonpoint-source-management/nps-reporting</t>
  </si>
  <si>
    <t xml:space="preserve"> https://www.deq.virginia.gov/water/water-quality/nonpoint-source-management/nps-reporting OR https://www.deq.virginia.gov/water/water-quality/water-quality-success-stories</t>
  </si>
  <si>
    <t>Status</t>
  </si>
  <si>
    <t xml:space="preserve"> Total Units Reported as Completed to Date</t>
  </si>
  <si>
    <t>Total Milestone Unit Goal</t>
  </si>
  <si>
    <t>% completed of Milestone Unit Goal</t>
  </si>
  <si>
    <t>Milestone 5 year Goal</t>
  </si>
  <si>
    <t>Total Milestone Reported as Completed to Date</t>
  </si>
  <si>
    <t>% completed to date of Milestone Unit Goal</t>
  </si>
  <si>
    <t>Detailed Milestone</t>
  </si>
  <si>
    <t>Milestone Unit 5 year Goal</t>
  </si>
  <si>
    <t>Milestone Unit FFY21 Completed</t>
  </si>
  <si>
    <t xml:space="preserve">Chesapeake Bay WIP III Milestone Status </t>
  </si>
  <si>
    <t xml:space="preserve"> Report</t>
  </si>
  <si>
    <t>Agricultural Needs Assessment Conducted</t>
  </si>
  <si>
    <t>NM Planners trained and/or certified.</t>
  </si>
  <si>
    <t># NM Planners</t>
  </si>
  <si>
    <t xml:space="preserve">Report </t>
  </si>
  <si>
    <t>Status of the 319-funded BMP program</t>
  </si>
  <si>
    <t>Funding and technical assistance to SWCDs</t>
  </si>
  <si>
    <t># events</t>
  </si>
  <si>
    <t>Status Chesapeake Bay Preservation Act Program</t>
  </si>
  <si>
    <t>Status  Coastal Zone Management Program</t>
  </si>
  <si>
    <t>Status Virginia Coastal NPS Program</t>
  </si>
  <si>
    <t>Biannually update DEQ TMDL BMP Cost-share Guidelines. Align issuance with release of RFA.</t>
  </si>
  <si>
    <t>Annual progress reports for 5 to 10 319-funded implementation projects active in a given year</t>
  </si>
  <si>
    <t>Status of VA Watershed Roundtable Support</t>
  </si>
  <si>
    <t>3 success stories per year. Report delisting in IR (2020, 2022, and 2024)</t>
  </si>
  <si>
    <t>Waterbodies identified in VA's IR as  NPS-impaired that are partially or fully-restored or  water quality improvements</t>
  </si>
  <si>
    <t>Continue enhancing DEQ’s Comprehensive Environmental Data System (CEDS)</t>
  </si>
  <si>
    <t># Activities</t>
  </si>
  <si>
    <t>Issue 3  Request for Applications in 5 years</t>
  </si>
  <si>
    <t>Complete NPS Assessment chapters for the 2020, 2022, and 2024 Integrated report (IR)</t>
  </si>
  <si>
    <t>Total Milestone Units Completed</t>
  </si>
  <si>
    <t xml:space="preserve">Status of Virginia Agricultural Stewardship Act </t>
  </si>
  <si>
    <t xml:space="preserve">Status Orphaned and Abandoned Mine Land </t>
  </si>
  <si>
    <t>Amount and Type of OML reclamation sites</t>
  </si>
  <si>
    <t># sites</t>
  </si>
  <si>
    <t>Number of complaint/investigations conducted</t>
  </si>
  <si>
    <t xml:space="preserve"># Investigations </t>
  </si>
  <si>
    <t>Status Source Water Protection Strategy</t>
  </si>
  <si>
    <t>Meetings/Events</t>
  </si>
  <si>
    <t>Report(s)</t>
  </si>
  <si>
    <t>Milestone Report(s)ing Unit</t>
  </si>
  <si>
    <t>Phosphorus lbs/yr</t>
  </si>
  <si>
    <t>Nitrogen lbs/yr</t>
  </si>
  <si>
    <t>Sediment tons/year</t>
  </si>
  <si>
    <t>Bacteria CFU/year</t>
  </si>
  <si>
    <t>tons Poultry Litter</t>
  </si>
  <si>
    <t>Milestone Unit</t>
  </si>
  <si>
    <t>FFY21 Completed (Year 2)</t>
  </si>
  <si>
    <t>Anticipated Completion % after Year 2</t>
  </si>
  <si>
    <t>Indicates meeting or exceeding anticipation completion level after Year 2</t>
  </si>
  <si>
    <t>IPs Developed</t>
  </si>
  <si>
    <t># Active Implementation projects</t>
  </si>
  <si>
    <t># BMPS installed</t>
  </si>
  <si>
    <t># new implementatino projects</t>
  </si>
  <si>
    <t># of acres addressed</t>
  </si>
  <si>
    <t># Sites inventoried</t>
  </si>
  <si>
    <t>#  program or system updates</t>
  </si>
  <si>
    <t>Guidelines produced</t>
  </si>
  <si>
    <t>Linear Feet Stream Exclusion</t>
  </si>
  <si>
    <t>Lists Developed</t>
  </si>
  <si>
    <t>Meetings/Events held</t>
  </si>
  <si>
    <t>RFA(s) issued</t>
  </si>
  <si>
    <t>Impaired Segments addressed</t>
  </si>
  <si>
    <t>Success Stories produced</t>
  </si>
  <si>
    <t>BMP Systems</t>
  </si>
  <si>
    <t>Analysis of Numeric Accomplishments by Milestone Reporting Units</t>
  </si>
  <si>
    <t>Virginia's Nonpoint Source Pollution (NPS) Management Plan is updated every five years and includes guidance for federal, state and local actions, as well as funding and citizen participation. The program also provides an opportunity to better coordinate nonpoint source pollution control programs.  The  Virginia 2019 NPS Pollution Management Plan is in effect until Sept. 30, 2024.</t>
  </si>
  <si>
    <t xml:space="preserve">Full Plan reporting is available here: </t>
  </si>
  <si>
    <t xml:space="preserve">https://www.deq.virginia.gov/home/showpublisheddocument/4334/637462334964400000 </t>
  </si>
  <si>
    <t xml:space="preserve">NPS Plan is available here: </t>
  </si>
  <si>
    <t>2021 Virginia Nonpoint Source Plan Activity and Milestone Reporting Tool</t>
  </si>
  <si>
    <t>The 2021 Virginia NPS Plan Activity and Milestone Reporting Tool is made up of four reports (Tabs)</t>
  </si>
  <si>
    <t xml:space="preserve">Activity_ReportingTool: </t>
  </si>
  <si>
    <t>Milestone_Summary:</t>
  </si>
  <si>
    <t>ProgramProgress:</t>
  </si>
  <si>
    <t xml:space="preserve">Milestone_ReportingTool: </t>
  </si>
  <si>
    <t>Summary of Numeric Milestone Accomplishments through 6/30/2021 (FY21)</t>
  </si>
  <si>
    <t>Source Area</t>
  </si>
  <si>
    <t xml:space="preserve">This tab provides an overview of the accomplishments in FY21 against the various Activities associated with specific Objectives that associated with various NPS Plan Components (aka Source Sectors). If some one is only interested in seeing the resource extraction activities selection the drop down arrow under "NPS Plan Compnent" and selecting "Resource extraction" will provide this information. </t>
  </si>
  <si>
    <t>This tab presents a summary of the Milestone Reporting tool, by source sector and milestone, of what h as been accomplished in FY21, to date (FY20-FY21) against the 5 year milestone goal for the particular milestone.</t>
  </si>
  <si>
    <t xml:space="preserve">This tab presents a summary of the overall accomplishments by Milestone Units. Overall one can see the total number of Meetings held/attended, reports written or BMP installed and how that compares with the 5 year plan goal. </t>
  </si>
  <si>
    <t>This tab contains the full report of all the milstone activity for FY21. This includes the original Milestone # from the plan, the detailed milestone number (some milestones had to be divided to ease reporting) and then the quantity completed compared to the 5-year NPS plan goal. This list can be filtered by N PS Plan 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</si>
</sst>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31"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b/>
      <sz val="10"/>
      <color rgb="FF000000"/>
      <name val="Calibri"/>
      <family val="2"/>
      <scheme val="minor"/>
    </font>
    <font>
      <sz val="10"/>
      <color rgb="FF000000"/>
      <name val="Calibri"/>
      <family val="2"/>
      <scheme val="minor"/>
    </font>
    <font>
      <strike/>
      <sz val="10"/>
      <color theme="1"/>
      <name val="Calibri"/>
      <family val="2"/>
      <scheme val="minor"/>
    </font>
    <font>
      <sz val="11.5"/>
      <color rgb="FF000000"/>
      <name val="Times New Roman"/>
      <family val="1"/>
    </font>
    <font>
      <sz val="7"/>
      <color rgb="FF000000"/>
      <name val="Times New Roman"/>
      <family val="1"/>
    </font>
    <font>
      <sz val="12"/>
      <color rgb="FF222222"/>
      <name val="Arial"/>
      <family val="2"/>
    </font>
    <font>
      <sz val="10"/>
      <color rgb="FFFF0000"/>
      <name val="Calibri"/>
      <family val="2"/>
      <scheme val="minor"/>
    </font>
    <font>
      <b/>
      <u/>
      <sz val="11"/>
      <color theme="1"/>
      <name val="Calibri"/>
      <family val="2"/>
      <scheme val="minor"/>
    </font>
    <font>
      <sz val="11"/>
      <color theme="1"/>
      <name val="Calibri"/>
      <family val="2"/>
      <scheme val="minor"/>
    </font>
    <font>
      <sz val="10"/>
      <name val="Arial"/>
      <family val="2"/>
    </font>
    <font>
      <sz val="10"/>
      <name val="Calibri"/>
      <family val="2"/>
      <scheme val="minor"/>
    </font>
    <font>
      <b/>
      <sz val="9"/>
      <color theme="1"/>
      <name val="Calibri"/>
      <family val="2"/>
      <scheme val="minor"/>
    </font>
    <font>
      <u/>
      <sz val="11"/>
      <color theme="10"/>
      <name val="Calibri"/>
      <family val="2"/>
      <scheme val="minor"/>
    </font>
    <font>
      <sz val="10"/>
      <name val="Calibri"/>
      <family val="2"/>
    </font>
    <font>
      <b/>
      <sz val="10"/>
      <name val="Calibri"/>
      <family val="2"/>
      <scheme val="minor"/>
    </font>
    <font>
      <b/>
      <sz val="10"/>
      <color theme="3" tint="0.59999389629810485"/>
      <name val="Calibri"/>
      <family val="2"/>
      <scheme val="minor"/>
    </font>
    <font>
      <sz val="10"/>
      <color theme="3" tint="0.59999389629810485"/>
      <name val="Calibri"/>
      <family val="2"/>
      <scheme val="minor"/>
    </font>
    <font>
      <u/>
      <sz val="10"/>
      <name val="Calibri"/>
      <family val="2"/>
      <scheme val="minor"/>
    </font>
    <font>
      <vertAlign val="superscript"/>
      <sz val="10"/>
      <name val="Calibri"/>
      <family val="2"/>
      <scheme val="minor"/>
    </font>
    <font>
      <strike/>
      <sz val="10"/>
      <name val="Calibri"/>
      <family val="2"/>
      <scheme val="minor"/>
    </font>
    <font>
      <sz val="9"/>
      <color indexed="81"/>
      <name val="Tahoma"/>
      <family val="2"/>
    </font>
    <font>
      <b/>
      <sz val="9"/>
      <color indexed="81"/>
      <name val="Tahoma"/>
      <family val="2"/>
    </font>
    <font>
      <u/>
      <sz val="10"/>
      <color theme="1"/>
      <name val="Calibri"/>
      <family val="2"/>
      <scheme val="minor"/>
    </font>
    <font>
      <b/>
      <sz val="11"/>
      <color theme="0"/>
      <name val="Calibri"/>
      <family val="2"/>
      <scheme val="minor"/>
    </font>
    <font>
      <b/>
      <sz val="14"/>
      <color theme="1"/>
      <name val="Calibri"/>
      <family val="2"/>
      <scheme val="minor"/>
    </font>
    <font>
      <b/>
      <sz val="16"/>
      <color theme="1"/>
      <name val="Calibri"/>
      <family val="2"/>
      <scheme val="minor"/>
    </font>
  </fonts>
  <fills count="20">
    <fill>
      <patternFill patternType="none"/>
    </fill>
    <fill>
      <patternFill patternType="gray125"/>
    </fill>
    <fill>
      <patternFill patternType="solid">
        <fgColor rgb="FF95B3D7"/>
        <bgColor indexed="64"/>
      </patternFill>
    </fill>
    <fill>
      <patternFill patternType="solid">
        <fgColor rgb="FFDBE5F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rgb="FFD9E2F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5" tint="0.79998168889431442"/>
        <bgColor indexed="64"/>
      </patternFill>
    </fill>
  </fills>
  <borders count="47">
    <border>
      <left/>
      <right/>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style="medium">
        <color rgb="FFBFBFBF"/>
      </left>
      <right style="medium">
        <color rgb="FFBFBFBF"/>
      </right>
      <top/>
      <bottom/>
      <diagonal/>
    </border>
    <border>
      <left/>
      <right style="medium">
        <color rgb="FFBFBFBF"/>
      </right>
      <top/>
      <bottom/>
      <diagonal/>
    </border>
    <border>
      <left/>
      <right/>
      <top/>
      <bottom style="medium">
        <color rgb="FFBFBFBF"/>
      </bottom>
      <diagonal/>
    </border>
    <border>
      <left style="medium">
        <color rgb="FFBFBFBF"/>
      </left>
      <right/>
      <top/>
      <bottom style="medium">
        <color rgb="FFBFBFBF"/>
      </bottom>
      <diagonal/>
    </border>
    <border>
      <left style="thin">
        <color indexed="64"/>
      </left>
      <right style="thin">
        <color indexed="64"/>
      </right>
      <top style="thin">
        <color indexed="64"/>
      </top>
      <bottom style="thin">
        <color indexed="64"/>
      </bottom>
      <diagonal/>
    </border>
    <border>
      <left style="medium">
        <color rgb="FFBFBFBF"/>
      </left>
      <right/>
      <top style="medium">
        <color rgb="FFBFBFB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medium">
        <color rgb="FFBFBFBF"/>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9" fontId="13" fillId="0" borderId="0" applyFont="0" applyFill="0" applyBorder="0" applyAlignment="0" applyProtection="0"/>
    <xf numFmtId="44" fontId="13" fillId="0" borderId="0" applyFont="0" applyFill="0" applyBorder="0" applyAlignment="0" applyProtection="0"/>
    <xf numFmtId="0" fontId="14" fillId="0" borderId="0"/>
    <xf numFmtId="43" fontId="13" fillId="0" borderId="0" applyFont="0" applyFill="0" applyBorder="0" applyAlignment="0" applyProtection="0"/>
    <xf numFmtId="0" fontId="17" fillId="0" borderId="0" applyNumberFormat="0" applyFill="0" applyBorder="0" applyAlignment="0" applyProtection="0"/>
  </cellStyleXfs>
  <cellXfs count="639">
    <xf numFmtId="0" fontId="0" fillId="0" borderId="0" xfId="0"/>
    <xf numFmtId="0" fontId="0" fillId="0" borderId="0" xfId="0" applyAlignment="1">
      <alignment horizontal="justify" vertical="center"/>
    </xf>
    <xf numFmtId="0" fontId="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4" xfId="0" applyFont="1" applyBorder="1" applyAlignment="1">
      <alignment horizontal="left" vertical="center" wrapText="1"/>
    </xf>
    <xf numFmtId="0" fontId="5" fillId="2"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0" fillId="0" borderId="0" xfId="0" applyAlignment="1"/>
    <xf numFmtId="0" fontId="2" fillId="2" borderId="4" xfId="0" applyFont="1" applyFill="1" applyBorder="1" applyAlignment="1">
      <alignment horizontal="left" vertical="center"/>
    </xf>
    <xf numFmtId="16" fontId="3" fillId="3" borderId="2" xfId="0" applyNumberFormat="1" applyFont="1" applyFill="1" applyBorder="1" applyAlignment="1">
      <alignment horizontal="left" vertical="center"/>
    </xf>
    <xf numFmtId="0" fontId="3" fillId="3" borderId="4" xfId="0" applyFont="1" applyFill="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3" borderId="2" xfId="0" applyFont="1" applyFill="1" applyBorder="1" applyAlignment="1">
      <alignment horizontal="left" vertical="center"/>
    </xf>
    <xf numFmtId="0" fontId="5" fillId="2" borderId="4" xfId="0" applyFont="1" applyFill="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16" fontId="3" fillId="0" borderId="2" xfId="0" applyNumberFormat="1" applyFont="1" applyBorder="1" applyAlignment="1">
      <alignment horizontal="left" vertical="center"/>
    </xf>
    <xf numFmtId="0" fontId="5" fillId="2" borderId="2" xfId="0" applyFont="1" applyFill="1" applyBorder="1" applyAlignment="1">
      <alignment horizontal="left" vertical="center"/>
    </xf>
    <xf numFmtId="0" fontId="2" fillId="2" borderId="2" xfId="0" applyFont="1" applyFill="1" applyBorder="1" applyAlignment="1">
      <alignment horizontal="left" vertical="center"/>
    </xf>
    <xf numFmtId="0" fontId="3" fillId="3" borderId="1" xfId="0" applyFont="1" applyFill="1" applyBorder="1" applyAlignment="1">
      <alignment horizontal="left" vertical="center"/>
    </xf>
    <xf numFmtId="16" fontId="2" fillId="2" borderId="2" xfId="0" quotePrefix="1" applyNumberFormat="1" applyFont="1" applyFill="1" applyBorder="1" applyAlignment="1">
      <alignment horizontal="left" vertical="center"/>
    </xf>
    <xf numFmtId="16" fontId="3" fillId="0" borderId="2" xfId="0" quotePrefix="1" applyNumberFormat="1" applyFont="1" applyBorder="1" applyAlignment="1">
      <alignment horizontal="left" vertical="center"/>
    </xf>
    <xf numFmtId="16" fontId="3" fillId="3" borderId="2" xfId="0" quotePrefix="1" applyNumberFormat="1" applyFont="1" applyFill="1" applyBorder="1" applyAlignment="1">
      <alignment horizontal="left" vertical="center"/>
    </xf>
    <xf numFmtId="16" fontId="5" fillId="2" borderId="2" xfId="0" quotePrefix="1" applyNumberFormat="1" applyFont="1" applyFill="1" applyBorder="1" applyAlignment="1">
      <alignment horizontal="left" vertical="center"/>
    </xf>
    <xf numFmtId="0" fontId="0" fillId="0" borderId="0" xfId="0" applyAlignment="1">
      <alignment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0" fillId="0" borderId="0" xfId="0" applyBorder="1" applyAlignment="1">
      <alignment horizontal="left" wrapText="1"/>
    </xf>
    <xf numFmtId="0" fontId="1" fillId="0" borderId="0" xfId="0" applyFont="1" applyAlignment="1"/>
    <xf numFmtId="0" fontId="0" fillId="0" borderId="0" xfId="0" applyAlignment="1">
      <alignment horizontal="center" wrapText="1"/>
    </xf>
    <xf numFmtId="0" fontId="1" fillId="0" borderId="0" xfId="0" applyFont="1"/>
    <xf numFmtId="0" fontId="0" fillId="0" borderId="0" xfId="0" applyAlignment="1">
      <alignment horizontal="center" wrapText="1"/>
    </xf>
    <xf numFmtId="0" fontId="0" fillId="0" borderId="0" xfId="0" applyBorder="1" applyAlignment="1">
      <alignment wrapText="1"/>
    </xf>
    <xf numFmtId="0" fontId="2" fillId="5" borderId="3" xfId="0" applyFont="1" applyFill="1" applyBorder="1" applyAlignment="1">
      <alignment horizontal="center" vertical="center" wrapText="1"/>
    </xf>
    <xf numFmtId="0" fontId="2" fillId="0" borderId="9" xfId="0" applyFont="1" applyBorder="1" applyAlignment="1">
      <alignment horizontal="left" vertical="center"/>
    </xf>
    <xf numFmtId="0" fontId="2" fillId="3" borderId="9" xfId="0" applyFont="1" applyFill="1" applyBorder="1" applyAlignment="1">
      <alignment horizontal="left" vertical="center"/>
    </xf>
    <xf numFmtId="0" fontId="8" fillId="0" borderId="0" xfId="0" applyFont="1" applyAlignment="1">
      <alignment vertical="center"/>
    </xf>
    <xf numFmtId="0" fontId="2" fillId="6" borderId="3" xfId="0" applyFont="1" applyFill="1" applyBorder="1" applyAlignment="1">
      <alignment horizontal="center" vertical="center" wrapText="1"/>
    </xf>
    <xf numFmtId="0" fontId="2" fillId="2" borderId="8" xfId="0" applyFont="1" applyFill="1" applyBorder="1" applyAlignment="1">
      <alignment horizontal="left" vertical="center"/>
    </xf>
    <xf numFmtId="0" fontId="2" fillId="5" borderId="0" xfId="0" applyFont="1" applyFill="1" applyBorder="1" applyAlignment="1">
      <alignment horizontal="center" vertical="center"/>
    </xf>
    <xf numFmtId="0" fontId="3" fillId="0" borderId="7" xfId="0" applyFont="1" applyBorder="1" applyAlignment="1">
      <alignment horizontal="left" vertical="center" wrapText="1"/>
    </xf>
    <xf numFmtId="0" fontId="3" fillId="3" borderId="7"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2" fillId="2" borderId="9" xfId="0" applyFont="1" applyFill="1" applyBorder="1" applyAlignment="1">
      <alignment horizontal="left" vertical="center"/>
    </xf>
    <xf numFmtId="0" fontId="6" fillId="3" borderId="7" xfId="0" applyFont="1" applyFill="1" applyBorder="1" applyAlignment="1">
      <alignment horizontal="left" vertical="center" wrapText="1"/>
    </xf>
    <xf numFmtId="0" fontId="6" fillId="0" borderId="7" xfId="0" applyFont="1" applyBorder="1" applyAlignment="1">
      <alignment horizontal="left" vertical="center" wrapText="1"/>
    </xf>
    <xf numFmtId="0" fontId="0" fillId="0" borderId="0" xfId="0" applyFont="1" applyAlignment="1"/>
    <xf numFmtId="0" fontId="3" fillId="5" borderId="3" xfId="0" applyFont="1" applyFill="1" applyBorder="1" applyAlignment="1">
      <alignment horizontal="center" vertical="center" wrapText="1"/>
    </xf>
    <xf numFmtId="0" fontId="3" fillId="2" borderId="9" xfId="0" applyFont="1" applyFill="1" applyBorder="1" applyAlignment="1">
      <alignment horizontal="left" vertical="center"/>
    </xf>
    <xf numFmtId="0" fontId="3" fillId="3" borderId="9" xfId="0" applyFont="1" applyFill="1" applyBorder="1" applyAlignment="1">
      <alignment horizontal="left" vertical="center"/>
    </xf>
    <xf numFmtId="0" fontId="3" fillId="0" borderId="9" xfId="0" applyFont="1" applyBorder="1" applyAlignment="1">
      <alignment horizontal="left" vertical="center"/>
    </xf>
    <xf numFmtId="0" fontId="0" fillId="0" borderId="9" xfId="0" applyBorder="1"/>
    <xf numFmtId="0" fontId="3" fillId="0" borderId="9" xfId="0" applyFont="1" applyBorder="1" applyAlignment="1">
      <alignment horizontal="left" vertical="center" wrapText="1"/>
    </xf>
    <xf numFmtId="0" fontId="0" fillId="0" borderId="0" xfId="0" applyFont="1" applyAlignment="1">
      <alignment wrapText="1"/>
    </xf>
    <xf numFmtId="0" fontId="3" fillId="2" borderId="9"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0" fillId="0" borderId="0" xfId="0" applyFont="1" applyAlignment="1">
      <alignment wrapText="1"/>
    </xf>
    <xf numFmtId="14" fontId="0" fillId="0" borderId="0" xfId="0" applyNumberFormat="1"/>
    <xf numFmtId="14" fontId="0" fillId="0" borderId="9" xfId="0" applyNumberFormat="1" applyBorder="1"/>
    <xf numFmtId="0" fontId="0" fillId="8" borderId="9" xfId="0" applyFill="1" applyBorder="1"/>
    <xf numFmtId="14" fontId="0" fillId="8" borderId="9" xfId="0" applyNumberFormat="1" applyFill="1" applyBorder="1"/>
    <xf numFmtId="14" fontId="1" fillId="0" borderId="9" xfId="0" applyNumberFormat="1" applyFont="1" applyBorder="1"/>
    <xf numFmtId="14" fontId="1" fillId="8" borderId="9" xfId="0" applyNumberFormat="1" applyFont="1" applyFill="1" applyBorder="1"/>
    <xf numFmtId="0" fontId="3" fillId="0" borderId="5" xfId="0" applyFont="1" applyBorder="1" applyAlignment="1">
      <alignment horizontal="left" vertical="center" wrapText="1"/>
    </xf>
    <xf numFmtId="0" fontId="0" fillId="0" borderId="0" xfId="0" applyAlignment="1">
      <alignment horizontal="left"/>
    </xf>
    <xf numFmtId="0" fontId="0" fillId="0" borderId="9" xfId="0" applyBorder="1" applyAlignment="1">
      <alignment horizontal="left"/>
    </xf>
    <xf numFmtId="0" fontId="0" fillId="0" borderId="0" xfId="0" applyFill="1" applyAlignment="1">
      <alignment horizontal="left"/>
    </xf>
    <xf numFmtId="0" fontId="0" fillId="0" borderId="0" xfId="0" applyAlignment="1">
      <alignment horizontal="left" vertical="top"/>
    </xf>
    <xf numFmtId="0" fontId="0" fillId="0" borderId="0" xfId="0" applyAlignment="1">
      <alignment vertical="top"/>
    </xf>
    <xf numFmtId="0" fontId="0" fillId="7" borderId="9" xfId="0" applyFill="1" applyBorder="1" applyAlignment="1">
      <alignment horizontal="left" vertical="top"/>
    </xf>
    <xf numFmtId="0" fontId="0" fillId="0" borderId="9" xfId="0" applyFill="1" applyBorder="1" applyAlignment="1">
      <alignment horizontal="left" vertical="top"/>
    </xf>
    <xf numFmtId="0" fontId="0" fillId="0" borderId="0" xfId="0" applyFill="1" applyAlignment="1">
      <alignment vertical="top"/>
    </xf>
    <xf numFmtId="16" fontId="0" fillId="0" borderId="9" xfId="0" quotePrefix="1" applyNumberFormat="1" applyFill="1" applyBorder="1" applyAlignment="1">
      <alignment horizontal="left" vertical="top"/>
    </xf>
    <xf numFmtId="0" fontId="3" fillId="0" borderId="9" xfId="0" applyFont="1" applyFill="1" applyBorder="1" applyAlignment="1">
      <alignment horizontal="left" vertical="top"/>
    </xf>
    <xf numFmtId="0" fontId="0" fillId="0" borderId="9" xfId="0" applyFill="1" applyBorder="1" applyAlignment="1">
      <alignment vertical="top"/>
    </xf>
    <xf numFmtId="0" fontId="2" fillId="0" borderId="9" xfId="0" applyFont="1" applyFill="1" applyBorder="1" applyAlignment="1">
      <alignment horizontal="left" vertical="center"/>
    </xf>
    <xf numFmtId="0" fontId="0" fillId="0" borderId="9" xfId="0" applyFill="1" applyBorder="1" applyAlignment="1">
      <alignment horizontal="left" wrapText="1"/>
    </xf>
    <xf numFmtId="0" fontId="1" fillId="0" borderId="9" xfId="0" applyFont="1" applyBorder="1"/>
    <xf numFmtId="0" fontId="1" fillId="0" borderId="9" xfId="0" applyFont="1" applyFill="1" applyBorder="1" applyAlignment="1">
      <alignment horizontal="left"/>
    </xf>
    <xf numFmtId="0" fontId="1" fillId="0" borderId="9" xfId="0" applyFont="1" applyBorder="1" applyAlignment="1">
      <alignment wrapText="1"/>
    </xf>
    <xf numFmtId="0" fontId="0" fillId="0" borderId="0" xfId="0" pivotButton="1"/>
    <xf numFmtId="0" fontId="1" fillId="0" borderId="0" xfId="0" applyFont="1" applyAlignment="1">
      <alignment wrapText="1"/>
    </xf>
    <xf numFmtId="0" fontId="0" fillId="0" borderId="0" xfId="0" applyFont="1" applyAlignment="1">
      <alignment horizontal="center" wrapText="1"/>
    </xf>
    <xf numFmtId="0" fontId="0" fillId="0" borderId="0" xfId="0" applyFont="1" applyBorder="1" applyAlignment="1">
      <alignment wrapText="1"/>
    </xf>
    <xf numFmtId="0" fontId="3" fillId="4" borderId="3" xfId="0" applyFont="1" applyFill="1" applyBorder="1" applyAlignment="1">
      <alignment horizontal="center" vertical="center" wrapText="1"/>
    </xf>
    <xf numFmtId="0" fontId="3" fillId="3" borderId="6" xfId="0" applyFont="1" applyFill="1" applyBorder="1" applyAlignment="1">
      <alignment horizontal="left" vertical="center"/>
    </xf>
    <xf numFmtId="0" fontId="11" fillId="3" borderId="4" xfId="0" applyFont="1" applyFill="1" applyBorder="1" applyAlignment="1">
      <alignment horizontal="left" vertical="center"/>
    </xf>
    <xf numFmtId="0" fontId="11" fillId="0" borderId="4" xfId="0" applyFont="1" applyBorder="1" applyAlignment="1">
      <alignment horizontal="left" vertical="center"/>
    </xf>
    <xf numFmtId="0" fontId="11" fillId="3" borderId="1" xfId="0" applyFont="1" applyFill="1" applyBorder="1" applyAlignment="1">
      <alignment horizontal="left" vertical="center"/>
    </xf>
    <xf numFmtId="0" fontId="3" fillId="3" borderId="0" xfId="0" applyFont="1" applyFill="1" applyBorder="1" applyAlignment="1">
      <alignment horizontal="left" vertical="center"/>
    </xf>
    <xf numFmtId="0" fontId="3" fillId="0" borderId="6" xfId="0" applyFont="1" applyBorder="1" applyAlignment="1">
      <alignment horizontal="left" vertical="center" wrapText="1"/>
    </xf>
    <xf numFmtId="0" fontId="0" fillId="0" borderId="0" xfId="0" applyBorder="1" applyAlignment="1">
      <alignment horizontal="left"/>
    </xf>
    <xf numFmtId="0" fontId="2" fillId="4" borderId="3" xfId="0" applyFont="1" applyFill="1" applyBorder="1" applyAlignment="1">
      <alignment horizontal="center" vertical="center"/>
    </xf>
    <xf numFmtId="0" fontId="12" fillId="0" borderId="0" xfId="0" applyFont="1"/>
    <xf numFmtId="0" fontId="0" fillId="0" borderId="0" xfId="0" applyFont="1" applyAlignment="1">
      <alignment horizontal="center"/>
    </xf>
    <xf numFmtId="0" fontId="0" fillId="0" borderId="0" xfId="0" applyAlignment="1">
      <alignment horizontal="center"/>
    </xf>
    <xf numFmtId="0" fontId="0" fillId="0" borderId="0" xfId="0" applyFont="1" applyBorder="1" applyAlignment="1"/>
    <xf numFmtId="0" fontId="1" fillId="0" borderId="7" xfId="0" applyFont="1" applyBorder="1" applyAlignment="1">
      <alignment horizontal="left" vertical="center"/>
    </xf>
    <xf numFmtId="0" fontId="0" fillId="0" borderId="7" xfId="0" applyBorder="1" applyAlignment="1">
      <alignment horizontal="left"/>
    </xf>
    <xf numFmtId="0" fontId="0" fillId="0" borderId="7" xfId="0" applyBorder="1" applyAlignment="1"/>
    <xf numFmtId="0" fontId="2" fillId="4" borderId="1" xfId="0" applyFont="1" applyFill="1" applyBorder="1" applyAlignment="1">
      <alignment horizontal="center" vertical="center"/>
    </xf>
    <xf numFmtId="0" fontId="2" fillId="4" borderId="1" xfId="0" applyFont="1" applyFill="1" applyBorder="1" applyAlignment="1">
      <alignment horizontal="left" vertical="center"/>
    </xf>
    <xf numFmtId="16" fontId="3" fillId="3" borderId="9" xfId="0" applyNumberFormat="1" applyFont="1" applyFill="1" applyBorder="1" applyAlignment="1">
      <alignment horizontal="left" vertical="center"/>
    </xf>
    <xf numFmtId="0" fontId="6" fillId="0" borderId="9" xfId="0" applyFont="1" applyBorder="1" applyAlignment="1">
      <alignment horizontal="left" vertical="center"/>
    </xf>
    <xf numFmtId="0" fontId="6" fillId="3" borderId="9" xfId="0" applyFont="1" applyFill="1" applyBorder="1" applyAlignment="1">
      <alignment horizontal="left" vertical="center"/>
    </xf>
    <xf numFmtId="16" fontId="3" fillId="0" borderId="9" xfId="0" applyNumberFormat="1" applyFont="1" applyBorder="1" applyAlignment="1">
      <alignment horizontal="left" vertical="center"/>
    </xf>
    <xf numFmtId="16" fontId="3" fillId="0" borderId="9" xfId="0" quotePrefix="1" applyNumberFormat="1" applyFont="1" applyBorder="1" applyAlignment="1">
      <alignment horizontal="left" vertical="center"/>
    </xf>
    <xf numFmtId="0" fontId="11" fillId="3" borderId="9" xfId="0" applyFont="1" applyFill="1" applyBorder="1" applyAlignment="1">
      <alignment horizontal="left" vertical="center"/>
    </xf>
    <xf numFmtId="0" fontId="11" fillId="0" borderId="9" xfId="0" applyFont="1" applyBorder="1" applyAlignment="1">
      <alignment horizontal="left" vertical="center"/>
    </xf>
    <xf numFmtId="0" fontId="0" fillId="0" borderId="0" xfId="0" quotePrefix="1" applyAlignment="1">
      <alignment horizontal="left" vertical="top"/>
    </xf>
    <xf numFmtId="16" fontId="0" fillId="0" borderId="0" xfId="0" quotePrefix="1" applyNumberFormat="1" applyAlignment="1">
      <alignment horizontal="left" vertical="top"/>
    </xf>
    <xf numFmtId="0" fontId="0" fillId="0" borderId="0" xfId="0" applyFill="1" applyBorder="1" applyAlignment="1">
      <alignment horizontal="left" vertical="top"/>
    </xf>
    <xf numFmtId="0" fontId="0" fillId="0" borderId="0" xfId="0" pivotButton="1" applyAlignment="1">
      <alignment wrapText="1"/>
    </xf>
    <xf numFmtId="0" fontId="0" fillId="0" borderId="9" xfId="0" applyBorder="1" applyAlignment="1">
      <alignment horizontal="left" wrapText="1"/>
    </xf>
    <xf numFmtId="0" fontId="0" fillId="0" borderId="9" xfId="0" applyBorder="1" applyAlignment="1">
      <alignment wrapText="1"/>
    </xf>
    <xf numFmtId="0" fontId="0" fillId="0" borderId="0" xfId="0" pivotButton="1" applyFont="1" applyAlignment="1">
      <alignment wrapText="1"/>
    </xf>
    <xf numFmtId="0" fontId="0" fillId="0" borderId="9" xfId="0" applyFont="1" applyBorder="1" applyAlignment="1">
      <alignment horizontal="left" wrapText="1"/>
    </xf>
    <xf numFmtId="0" fontId="0" fillId="0" borderId="0" xfId="0" applyFont="1" applyAlignment="1">
      <alignment horizontal="left" wrapText="1"/>
    </xf>
    <xf numFmtId="0" fontId="0" fillId="0" borderId="0" xfId="0" applyFont="1"/>
    <xf numFmtId="0" fontId="0" fillId="0" borderId="11" xfId="0" applyFont="1" applyBorder="1" applyAlignment="1">
      <alignment horizontal="left" wrapText="1"/>
    </xf>
    <xf numFmtId="0" fontId="0" fillId="0" borderId="12" xfId="0" applyFont="1" applyBorder="1" applyAlignment="1">
      <alignment horizontal="left" wrapText="1"/>
    </xf>
    <xf numFmtId="0" fontId="0" fillId="0" borderId="13" xfId="0" applyFont="1" applyBorder="1" applyAlignment="1">
      <alignment wrapText="1"/>
    </xf>
    <xf numFmtId="0" fontId="0" fillId="0" borderId="12" xfId="0" applyFont="1" applyBorder="1" applyAlignment="1">
      <alignment wrapText="1"/>
    </xf>
    <xf numFmtId="0" fontId="0" fillId="0" borderId="0" xfId="0" applyAlignment="1">
      <alignment horizontal="left" wrapText="1"/>
    </xf>
    <xf numFmtId="0" fontId="0" fillId="0" borderId="11" xfId="0" applyBorder="1" applyAlignment="1">
      <alignment horizontal="left" wrapText="1"/>
    </xf>
    <xf numFmtId="0" fontId="0" fillId="0" borderId="13" xfId="0" applyBorder="1" applyAlignment="1">
      <alignment wrapText="1"/>
    </xf>
    <xf numFmtId="0" fontId="0" fillId="0" borderId="12" xfId="0" applyBorder="1" applyAlignment="1">
      <alignment wrapText="1"/>
    </xf>
    <xf numFmtId="0" fontId="0" fillId="0" borderId="15" xfId="0" applyBorder="1" applyAlignment="1">
      <alignment wrapText="1"/>
    </xf>
    <xf numFmtId="0" fontId="0" fillId="0" borderId="11" xfId="0" applyBorder="1" applyAlignment="1">
      <alignment wrapText="1"/>
    </xf>
    <xf numFmtId="0" fontId="0" fillId="0" borderId="15" xfId="0" applyFont="1" applyBorder="1" applyAlignment="1">
      <alignment wrapText="1"/>
    </xf>
    <xf numFmtId="0" fontId="0" fillId="9" borderId="11" xfId="0" applyFont="1" applyFill="1" applyBorder="1" applyAlignment="1">
      <alignment horizontal="left" wrapText="1"/>
    </xf>
    <xf numFmtId="0" fontId="0" fillId="9" borderId="11" xfId="0" applyFont="1" applyFill="1" applyBorder="1" applyAlignment="1">
      <alignment wrapText="1"/>
    </xf>
    <xf numFmtId="0" fontId="0" fillId="9" borderId="14" xfId="0" applyFont="1" applyFill="1" applyBorder="1" applyAlignment="1">
      <alignment horizontal="left" wrapText="1"/>
    </xf>
    <xf numFmtId="0" fontId="0" fillId="9" borderId="15" xfId="0" applyFont="1" applyFill="1" applyBorder="1" applyAlignment="1">
      <alignment wrapText="1"/>
    </xf>
    <xf numFmtId="0" fontId="0" fillId="9" borderId="16" xfId="0" applyFont="1" applyFill="1" applyBorder="1" applyAlignment="1">
      <alignment wrapText="1"/>
    </xf>
    <xf numFmtId="0" fontId="0" fillId="0" borderId="0" xfId="0" applyNumberFormat="1"/>
    <xf numFmtId="0" fontId="0" fillId="0" borderId="0" xfId="0" applyNumberFormat="1" applyAlignment="1">
      <alignment wrapText="1"/>
    </xf>
    <xf numFmtId="0" fontId="0" fillId="0" borderId="9" xfId="0" applyNumberFormat="1" applyBorder="1" applyAlignment="1">
      <alignment wrapText="1"/>
    </xf>
    <xf numFmtId="0" fontId="0" fillId="0" borderId="9" xfId="0" pivotButton="1" applyBorder="1" applyAlignment="1">
      <alignment wrapText="1"/>
    </xf>
    <xf numFmtId="0" fontId="0" fillId="9" borderId="9" xfId="0" applyNumberFormat="1" applyFill="1" applyBorder="1" applyAlignment="1">
      <alignment wrapText="1"/>
    </xf>
    <xf numFmtId="0" fontId="0" fillId="0" borderId="16" xfId="0" applyNumberFormat="1" applyBorder="1" applyAlignment="1">
      <alignment wrapText="1"/>
    </xf>
    <xf numFmtId="0" fontId="0" fillId="0" borderId="11" xfId="0" pivotButton="1" applyBorder="1" applyAlignment="1">
      <alignment wrapText="1"/>
    </xf>
    <xf numFmtId="0" fontId="0" fillId="0" borderId="17" xfId="0" pivotButton="1" applyBorder="1" applyAlignment="1">
      <alignment wrapText="1"/>
    </xf>
    <xf numFmtId="0" fontId="0" fillId="9" borderId="16" xfId="0" applyNumberFormat="1" applyFill="1" applyBorder="1" applyAlignment="1">
      <alignment wrapText="1"/>
    </xf>
    <xf numFmtId="0" fontId="0" fillId="0" borderId="21" xfId="0" applyNumberFormat="1" applyBorder="1" applyAlignment="1">
      <alignment wrapText="1"/>
    </xf>
    <xf numFmtId="0" fontId="0" fillId="0" borderId="0" xfId="0" applyNumberFormat="1" applyBorder="1" applyAlignment="1">
      <alignment wrapText="1"/>
    </xf>
    <xf numFmtId="0" fontId="0" fillId="0" borderId="22" xfId="0" applyNumberFormat="1" applyBorder="1" applyAlignment="1">
      <alignment wrapText="1"/>
    </xf>
    <xf numFmtId="0" fontId="0" fillId="0" borderId="12" xfId="0" applyBorder="1" applyAlignment="1"/>
    <xf numFmtId="0" fontId="3" fillId="0" borderId="9" xfId="0" applyFont="1" applyFill="1" applyBorder="1" applyAlignment="1">
      <alignment horizontal="left" vertical="center"/>
    </xf>
    <xf numFmtId="16" fontId="3" fillId="0" borderId="9" xfId="0" quotePrefix="1" applyNumberFormat="1" applyFont="1" applyFill="1" applyBorder="1" applyAlignment="1">
      <alignment horizontal="left" vertical="center"/>
    </xf>
    <xf numFmtId="0" fontId="0" fillId="0" borderId="0" xfId="0" applyFill="1" applyAlignment="1"/>
    <xf numFmtId="0" fontId="0" fillId="0" borderId="9" xfId="0" applyNumberFormat="1" applyBorder="1"/>
    <xf numFmtId="9" fontId="0" fillId="0" borderId="9" xfId="1" applyFont="1" applyBorder="1"/>
    <xf numFmtId="0" fontId="0" fillId="0" borderId="0" xfId="0" applyNumberFormat="1" applyBorder="1"/>
    <xf numFmtId="0" fontId="0" fillId="0" borderId="16" xfId="0" applyBorder="1" applyAlignment="1">
      <alignment horizontal="left"/>
    </xf>
    <xf numFmtId="0" fontId="0" fillId="0" borderId="16" xfId="0" applyBorder="1"/>
    <xf numFmtId="0" fontId="0" fillId="0" borderId="13" xfId="0" applyBorder="1"/>
    <xf numFmtId="0" fontId="1" fillId="0" borderId="13" xfId="0" applyFont="1" applyBorder="1"/>
    <xf numFmtId="0" fontId="0" fillId="0" borderId="0" xfId="0" applyBorder="1"/>
    <xf numFmtId="0" fontId="0" fillId="0" borderId="11" xfId="0" applyBorder="1" applyAlignment="1">
      <alignment horizontal="left"/>
    </xf>
    <xf numFmtId="0" fontId="0" fillId="0" borderId="12" xfId="0" applyBorder="1"/>
    <xf numFmtId="0" fontId="1" fillId="0" borderId="11" xfId="0" applyFont="1" applyBorder="1" applyAlignment="1">
      <alignment horizontal="left"/>
    </xf>
    <xf numFmtId="0" fontId="1" fillId="0" borderId="12" xfId="0" applyFont="1" applyBorder="1"/>
    <xf numFmtId="0" fontId="0" fillId="0" borderId="14" xfId="0" applyBorder="1" applyAlignment="1">
      <alignment horizontal="left"/>
    </xf>
    <xf numFmtId="0" fontId="1" fillId="0" borderId="21" xfId="0" applyFont="1" applyBorder="1"/>
    <xf numFmtId="0" fontId="1" fillId="0" borderId="19" xfId="0" applyFont="1" applyBorder="1"/>
    <xf numFmtId="0" fontId="0" fillId="0" borderId="18" xfId="0" applyBorder="1" applyAlignment="1">
      <alignment horizontal="left"/>
    </xf>
    <xf numFmtId="0" fontId="0" fillId="0" borderId="13" xfId="0" applyBorder="1" applyAlignment="1">
      <alignment horizontal="left"/>
    </xf>
    <xf numFmtId="0" fontId="0" fillId="0" borderId="22" xfId="0" applyBorder="1"/>
    <xf numFmtId="0" fontId="0" fillId="0" borderId="20" xfId="0" applyBorder="1"/>
    <xf numFmtId="0" fontId="0" fillId="0" borderId="20" xfId="0" applyBorder="1" applyAlignment="1">
      <alignment horizontal="left"/>
    </xf>
    <xf numFmtId="0" fontId="0" fillId="0" borderId="12" xfId="0" applyBorder="1" applyAlignment="1">
      <alignment horizontal="left"/>
    </xf>
    <xf numFmtId="0" fontId="0" fillId="0" borderId="12" xfId="0" applyNumberFormat="1" applyBorder="1"/>
    <xf numFmtId="0" fontId="0" fillId="0" borderId="13" xfId="0" applyNumberFormat="1" applyBorder="1"/>
    <xf numFmtId="0" fontId="0" fillId="0" borderId="15" xfId="0" applyBorder="1"/>
    <xf numFmtId="0" fontId="1" fillId="4" borderId="9" xfId="0" applyFont="1" applyFill="1" applyBorder="1"/>
    <xf numFmtId="0" fontId="1" fillId="4" borderId="9" xfId="0" applyFont="1" applyFill="1" applyBorder="1" applyAlignment="1">
      <alignment wrapText="1"/>
    </xf>
    <xf numFmtId="0" fontId="6" fillId="0" borderId="9" xfId="0" quotePrefix="1" applyFont="1" applyBorder="1" applyAlignment="1">
      <alignment horizontal="left" vertical="center"/>
    </xf>
    <xf numFmtId="0" fontId="3" fillId="0" borderId="9" xfId="0" quotePrefix="1" applyFont="1" applyBorder="1" applyAlignment="1">
      <alignment horizontal="left" vertical="center"/>
    </xf>
    <xf numFmtId="0" fontId="11" fillId="3" borderId="9" xfId="0" quotePrefix="1" applyFont="1" applyFill="1" applyBorder="1" applyAlignment="1">
      <alignment horizontal="left" vertical="center"/>
    </xf>
    <xf numFmtId="0" fontId="11" fillId="0" borderId="9" xfId="0" quotePrefix="1" applyFont="1" applyBorder="1" applyAlignment="1">
      <alignment horizontal="left" vertical="center"/>
    </xf>
    <xf numFmtId="0" fontId="3" fillId="3" borderId="9" xfId="0" quotePrefix="1" applyFont="1" applyFill="1" applyBorder="1" applyAlignment="1">
      <alignment horizontal="left" vertical="center"/>
    </xf>
    <xf numFmtId="0" fontId="3" fillId="0" borderId="9" xfId="0" quotePrefix="1" applyFont="1" applyFill="1" applyBorder="1" applyAlignment="1">
      <alignment horizontal="left" vertical="center"/>
    </xf>
    <xf numFmtId="0" fontId="0" fillId="4" borderId="9" xfId="0" applyFont="1" applyFill="1" applyBorder="1" applyAlignment="1">
      <alignment wrapText="1"/>
    </xf>
    <xf numFmtId="0" fontId="0" fillId="0" borderId="9" xfId="0" pivotButton="1" applyFont="1" applyBorder="1" applyAlignment="1">
      <alignment wrapText="1"/>
    </xf>
    <xf numFmtId="0" fontId="1" fillId="4" borderId="11" xfId="0" applyFont="1" applyFill="1" applyBorder="1" applyAlignment="1">
      <alignment horizontal="left"/>
    </xf>
    <xf numFmtId="0" fontId="1" fillId="4" borderId="12" xfId="0" applyFont="1" applyFill="1" applyBorder="1"/>
    <xf numFmtId="0" fontId="1" fillId="4" borderId="12" xfId="0" applyFont="1" applyFill="1" applyBorder="1" applyAlignment="1">
      <alignment horizontal="left" wrapText="1"/>
    </xf>
    <xf numFmtId="0" fontId="1" fillId="4" borderId="13" xfId="0" applyFont="1" applyFill="1" applyBorder="1" applyAlignment="1">
      <alignment horizontal="left"/>
    </xf>
    <xf numFmtId="0" fontId="0" fillId="10" borderId="13" xfId="0" applyFill="1" applyBorder="1" applyAlignment="1">
      <alignment horizontal="left"/>
    </xf>
    <xf numFmtId="0" fontId="0" fillId="10" borderId="9" xfId="0" applyFill="1" applyBorder="1" applyAlignment="1">
      <alignment horizontal="left" wrapText="1"/>
    </xf>
    <xf numFmtId="0" fontId="0" fillId="10" borderId="9" xfId="0" applyFill="1" applyBorder="1" applyAlignment="1">
      <alignment horizontal="left"/>
    </xf>
    <xf numFmtId="0" fontId="0" fillId="10" borderId="9" xfId="0" applyFont="1" applyFill="1" applyBorder="1" applyAlignment="1">
      <alignment horizontal="left" wrapText="1"/>
    </xf>
    <xf numFmtId="0" fontId="0" fillId="10" borderId="9" xfId="0" applyNumberFormat="1" applyFill="1" applyBorder="1"/>
    <xf numFmtId="0" fontId="0" fillId="10" borderId="9" xfId="0" applyFill="1" applyBorder="1"/>
    <xf numFmtId="9" fontId="0" fillId="10" borderId="9" xfId="1" applyFont="1" applyFill="1" applyBorder="1"/>
    <xf numFmtId="0" fontId="0" fillId="10" borderId="20" xfId="0" applyFill="1" applyBorder="1" applyAlignment="1">
      <alignment horizontal="left"/>
    </xf>
    <xf numFmtId="0" fontId="0" fillId="10" borderId="16" xfId="0" applyFill="1" applyBorder="1" applyAlignment="1">
      <alignment horizontal="left"/>
    </xf>
    <xf numFmtId="0" fontId="0" fillId="10" borderId="11" xfId="0" applyFill="1" applyBorder="1" applyAlignment="1">
      <alignment horizontal="left"/>
    </xf>
    <xf numFmtId="0" fontId="0" fillId="10" borderId="11" xfId="0" applyFill="1" applyBorder="1" applyAlignment="1">
      <alignment horizontal="left" wrapText="1"/>
    </xf>
    <xf numFmtId="0" fontId="0" fillId="10" borderId="13" xfId="0" applyFill="1" applyBorder="1"/>
    <xf numFmtId="0" fontId="0" fillId="10" borderId="13" xfId="0" applyFill="1" applyBorder="1" applyAlignment="1">
      <alignment wrapText="1"/>
    </xf>
    <xf numFmtId="0" fontId="0" fillId="0" borderId="0" xfId="0" applyBorder="1" applyAlignment="1"/>
    <xf numFmtId="0" fontId="2" fillId="4" borderId="0" xfId="0" applyFont="1" applyFill="1" applyBorder="1" applyAlignment="1">
      <alignment horizontal="center" vertical="center"/>
    </xf>
    <xf numFmtId="0" fontId="2" fillId="0" borderId="12" xfId="0" applyFont="1" applyBorder="1" applyAlignment="1">
      <alignment horizontal="left" vertical="center"/>
    </xf>
    <xf numFmtId="0" fontId="2" fillId="3"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22" xfId="0" applyFont="1" applyBorder="1" applyAlignment="1">
      <alignment horizontal="left" vertical="center"/>
    </xf>
    <xf numFmtId="0" fontId="2" fillId="4" borderId="3" xfId="0" applyFont="1" applyFill="1" applyBorder="1" applyAlignment="1">
      <alignment horizontal="left" vertical="center"/>
    </xf>
    <xf numFmtId="0" fontId="1" fillId="4" borderId="9" xfId="0" applyFont="1" applyFill="1" applyBorder="1" applyAlignment="1">
      <alignment horizontal="left" vertical="center" wrapText="1"/>
    </xf>
    <xf numFmtId="0" fontId="3" fillId="4" borderId="3" xfId="0" applyFont="1" applyFill="1" applyBorder="1" applyAlignment="1">
      <alignment horizontal="left" vertical="center"/>
    </xf>
    <xf numFmtId="0" fontId="1" fillId="0" borderId="23" xfId="0" applyFont="1" applyBorder="1" applyAlignment="1">
      <alignment horizontal="left"/>
    </xf>
    <xf numFmtId="0" fontId="1" fillId="0" borderId="0" xfId="0" applyFont="1" applyAlignment="1">
      <alignment horizontal="left"/>
    </xf>
    <xf numFmtId="49" fontId="3" fillId="0" borderId="24" xfId="0" applyNumberFormat="1" applyFont="1" applyBorder="1" applyAlignment="1">
      <alignment horizontal="center"/>
    </xf>
    <xf numFmtId="0" fontId="3" fillId="0" borderId="25" xfId="0" applyFont="1" applyBorder="1" applyAlignment="1">
      <alignment horizontal="center"/>
    </xf>
    <xf numFmtId="44" fontId="3" fillId="0" borderId="25" xfId="2" applyFont="1" applyBorder="1" applyAlignment="1">
      <alignment horizontal="center"/>
    </xf>
    <xf numFmtId="44" fontId="3" fillId="0" borderId="26" xfId="2" applyFont="1" applyBorder="1" applyAlignment="1">
      <alignment horizontal="center"/>
    </xf>
    <xf numFmtId="49" fontId="3" fillId="0" borderId="27" xfId="0" applyNumberFormat="1" applyFont="1" applyBorder="1" applyAlignment="1">
      <alignment horizontal="right"/>
    </xf>
    <xf numFmtId="0" fontId="15" fillId="0" borderId="9" xfId="3" applyFont="1" applyFill="1" applyBorder="1"/>
    <xf numFmtId="14" fontId="15" fillId="0" borderId="9" xfId="3" applyNumberFormat="1" applyFont="1" applyFill="1" applyBorder="1"/>
    <xf numFmtId="44" fontId="15" fillId="0" borderId="9" xfId="2" applyFont="1" applyFill="1" applyBorder="1"/>
    <xf numFmtId="49" fontId="15" fillId="0" borderId="9" xfId="2" applyNumberFormat="1" applyFont="1" applyFill="1" applyBorder="1"/>
    <xf numFmtId="49" fontId="15" fillId="0" borderId="28" xfId="2" applyNumberFormat="1" applyFont="1" applyFill="1" applyBorder="1"/>
    <xf numFmtId="14" fontId="15" fillId="0" borderId="9" xfId="3" applyNumberFormat="1" applyFont="1" applyFill="1" applyBorder="1" applyAlignment="1">
      <alignment horizontal="right"/>
    </xf>
    <xf numFmtId="44" fontId="15" fillId="0" borderId="9" xfId="2" applyFont="1" applyFill="1" applyBorder="1" applyAlignment="1">
      <alignment horizontal="right"/>
    </xf>
    <xf numFmtId="0" fontId="3" fillId="0" borderId="9" xfId="0" applyFont="1" applyBorder="1"/>
    <xf numFmtId="14" fontId="3" fillId="0" borderId="9" xfId="0" applyNumberFormat="1" applyFont="1" applyBorder="1"/>
    <xf numFmtId="44" fontId="3" fillId="0" borderId="9" xfId="2" applyFont="1" applyBorder="1"/>
    <xf numFmtId="49" fontId="3" fillId="0" borderId="29" xfId="0" applyNumberFormat="1" applyFont="1" applyBorder="1" applyAlignment="1">
      <alignment horizontal="right"/>
    </xf>
    <xf numFmtId="0" fontId="3" fillId="0" borderId="30" xfId="0" applyFont="1" applyBorder="1"/>
    <xf numFmtId="14" fontId="3" fillId="0" borderId="30" xfId="0" applyNumberFormat="1" applyFont="1" applyBorder="1"/>
    <xf numFmtId="44" fontId="3" fillId="0" borderId="30" xfId="2" applyFont="1" applyBorder="1"/>
    <xf numFmtId="49" fontId="15" fillId="0" borderId="30" xfId="2" applyNumberFormat="1" applyFont="1" applyFill="1" applyBorder="1"/>
    <xf numFmtId="49" fontId="15" fillId="0" borderId="31" xfId="2" applyNumberFormat="1" applyFont="1" applyFill="1" applyBorder="1"/>
    <xf numFmtId="0" fontId="1" fillId="9" borderId="9" xfId="0" applyFont="1" applyFill="1" applyBorder="1" applyAlignment="1">
      <alignment wrapText="1"/>
    </xf>
    <xf numFmtId="0" fontId="0" fillId="9" borderId="9" xfId="0" applyFont="1" applyFill="1" applyBorder="1" applyAlignment="1">
      <alignment wrapText="1"/>
    </xf>
    <xf numFmtId="0" fontId="0" fillId="9" borderId="0" xfId="0" applyFill="1" applyAlignment="1">
      <alignment wrapText="1"/>
    </xf>
    <xf numFmtId="0" fontId="0" fillId="0" borderId="17" xfId="0" applyBorder="1" applyAlignment="1">
      <alignment horizontal="left" wrapText="1"/>
    </xf>
    <xf numFmtId="0" fontId="0" fillId="0" borderId="32" xfId="0" applyBorder="1" applyAlignment="1">
      <alignment horizontal="left" wrapText="1"/>
    </xf>
    <xf numFmtId="0" fontId="0" fillId="0" borderId="18" xfId="0"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2" xfId="0" applyBorder="1" applyAlignment="1">
      <alignment wrapText="1"/>
    </xf>
    <xf numFmtId="0" fontId="0" fillId="0" borderId="21" xfId="0" applyBorder="1" applyAlignment="1">
      <alignment wrapText="1"/>
    </xf>
    <xf numFmtId="0" fontId="0" fillId="0" borderId="19" xfId="0" applyBorder="1" applyAlignment="1">
      <alignment wrapText="1"/>
    </xf>
    <xf numFmtId="0" fontId="0" fillId="0" borderId="33" xfId="0" applyBorder="1" applyAlignment="1">
      <alignment wrapText="1"/>
    </xf>
    <xf numFmtId="0" fontId="0" fillId="0" borderId="33" xfId="0" applyBorder="1" applyAlignment="1">
      <alignment horizontal="left"/>
    </xf>
    <xf numFmtId="0" fontId="0" fillId="0" borderId="20" xfId="0" applyBorder="1" applyAlignment="1">
      <alignment wrapText="1"/>
    </xf>
    <xf numFmtId="0" fontId="16" fillId="12" borderId="9" xfId="0" applyFont="1" applyFill="1" applyBorder="1" applyAlignment="1" applyProtection="1">
      <alignment vertical="center" wrapText="1"/>
      <protection locked="0"/>
    </xf>
    <xf numFmtId="0" fontId="1" fillId="0" borderId="9" xfId="0" applyFont="1" applyFill="1" applyBorder="1" applyAlignment="1">
      <alignment horizontal="left" vertical="top"/>
    </xf>
    <xf numFmtId="0" fontId="0" fillId="0" borderId="0" xfId="0" applyFill="1" applyBorder="1" applyAlignment="1">
      <alignment vertical="top"/>
    </xf>
    <xf numFmtId="0" fontId="15" fillId="0" borderId="0" xfId="0" applyFont="1" applyFill="1" applyBorder="1" applyAlignment="1" applyProtection="1">
      <alignment vertical="center" wrapText="1"/>
    </xf>
    <xf numFmtId="0" fontId="19" fillId="0" borderId="0" xfId="0" applyFont="1" applyAlignment="1" applyProtection="1">
      <alignment vertical="center"/>
    </xf>
    <xf numFmtId="0" fontId="15" fillId="0" borderId="0" xfId="0" applyFont="1" applyAlignment="1" applyProtection="1">
      <alignment vertical="center" wrapText="1"/>
    </xf>
    <xf numFmtId="0" fontId="15" fillId="0" borderId="0" xfId="0" applyFont="1" applyAlignment="1" applyProtection="1">
      <alignment vertical="center"/>
    </xf>
    <xf numFmtId="14" fontId="3" fillId="0" borderId="0" xfId="0" applyNumberFormat="1" applyFont="1" applyAlignment="1" applyProtection="1">
      <alignment vertical="center" wrapText="1"/>
    </xf>
    <xf numFmtId="0" fontId="3" fillId="0" borderId="0" xfId="0" applyFont="1" applyAlignment="1" applyProtection="1">
      <alignment vertical="center"/>
    </xf>
    <xf numFmtId="0" fontId="15" fillId="0" borderId="0" xfId="0" applyFont="1" applyAlignment="1" applyProtection="1">
      <alignment horizontal="center" vertical="center"/>
    </xf>
    <xf numFmtId="0" fontId="15" fillId="0" borderId="0" xfId="0" applyFont="1" applyFill="1" applyAlignment="1" applyProtection="1">
      <alignment horizontal="center" vertical="center" wrapText="1"/>
    </xf>
    <xf numFmtId="0" fontId="15" fillId="0" borderId="0" xfId="0" applyFont="1" applyFill="1" applyAlignment="1" applyProtection="1">
      <alignment vertical="center"/>
    </xf>
    <xf numFmtId="0" fontId="15" fillId="0" borderId="0" xfId="0" applyFont="1" applyFill="1" applyAlignment="1" applyProtection="1">
      <alignment horizontal="center" vertical="center"/>
    </xf>
    <xf numFmtId="164" fontId="15" fillId="0" borderId="0" xfId="4" applyNumberFormat="1" applyFont="1" applyFill="1" applyAlignment="1" applyProtection="1">
      <alignment vertical="center"/>
    </xf>
    <xf numFmtId="0" fontId="3" fillId="0" borderId="9" xfId="0" applyFont="1" applyFill="1" applyBorder="1" applyAlignment="1" applyProtection="1">
      <alignment vertical="center" wrapText="1"/>
    </xf>
    <xf numFmtId="0" fontId="3" fillId="0" borderId="9" xfId="0" applyFont="1" applyFill="1" applyBorder="1" applyAlignment="1" applyProtection="1">
      <alignment horizontal="right" vertical="center"/>
    </xf>
    <xf numFmtId="0" fontId="3" fillId="0" borderId="9" xfId="0" applyFont="1" applyBorder="1" applyAlignment="1" applyProtection="1">
      <alignment vertical="center" wrapText="1"/>
    </xf>
    <xf numFmtId="0" fontId="3" fillId="0" borderId="9"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Fill="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vertical="center" wrapText="1"/>
    </xf>
    <xf numFmtId="0" fontId="2" fillId="0" borderId="0" xfId="0" applyFont="1" applyAlignment="1" applyProtection="1">
      <alignment vertical="center" wrapText="1"/>
    </xf>
    <xf numFmtId="0" fontId="2" fillId="0" borderId="0" xfId="0" applyFont="1" applyAlignment="1" applyProtection="1">
      <alignment horizontal="right" vertical="center"/>
    </xf>
    <xf numFmtId="0" fontId="19" fillId="11" borderId="35" xfId="0" applyFont="1" applyFill="1" applyBorder="1" applyAlignment="1" applyProtection="1">
      <alignment vertical="center" wrapText="1"/>
    </xf>
    <xf numFmtId="0" fontId="2" fillId="11" borderId="35" xfId="0" applyFont="1" applyFill="1" applyBorder="1" applyAlignment="1" applyProtection="1">
      <alignment vertical="center" wrapText="1"/>
    </xf>
    <xf numFmtId="0" fontId="2" fillId="12" borderId="14" xfId="0" applyFont="1" applyFill="1" applyBorder="1" applyAlignment="1" applyProtection="1">
      <alignment vertical="center"/>
      <protection locked="0"/>
    </xf>
    <xf numFmtId="0" fontId="19" fillId="11" borderId="35" xfId="0" applyFont="1" applyFill="1" applyBorder="1" applyAlignment="1" applyProtection="1">
      <alignment horizontal="center" vertical="center" wrapText="1"/>
    </xf>
    <xf numFmtId="0" fontId="19" fillId="11" borderId="16" xfId="0" applyFont="1" applyFill="1" applyBorder="1" applyAlignment="1" applyProtection="1">
      <alignment horizontal="center" vertical="center" wrapText="1"/>
    </xf>
    <xf numFmtId="0" fontId="19" fillId="11" borderId="3" xfId="0" applyFont="1" applyFill="1" applyBorder="1" applyAlignment="1" applyProtection="1">
      <alignment horizontal="center" vertical="center"/>
    </xf>
    <xf numFmtId="0" fontId="19" fillId="11" borderId="34" xfId="0" applyFont="1" applyFill="1" applyBorder="1" applyAlignment="1" applyProtection="1">
      <alignment horizontal="center" vertical="center"/>
    </xf>
    <xf numFmtId="0" fontId="19" fillId="11" borderId="0" xfId="0" applyFont="1" applyFill="1" applyBorder="1" applyAlignment="1" applyProtection="1">
      <alignment horizontal="center" vertical="center" wrapText="1"/>
    </xf>
    <xf numFmtId="0" fontId="19" fillId="11" borderId="0" xfId="0" applyFont="1" applyFill="1" applyBorder="1" applyAlignment="1" applyProtection="1">
      <alignment horizontal="center" vertical="center"/>
    </xf>
    <xf numFmtId="164" fontId="15" fillId="11" borderId="0" xfId="4" applyNumberFormat="1" applyFont="1" applyFill="1" applyBorder="1" applyAlignment="1" applyProtection="1">
      <alignment horizontal="center" vertical="center" wrapText="1"/>
    </xf>
    <xf numFmtId="0" fontId="20" fillId="11" borderId="36" xfId="0" applyFont="1" applyFill="1" applyBorder="1" applyAlignment="1" applyProtection="1">
      <alignment vertical="center"/>
    </xf>
    <xf numFmtId="0" fontId="20" fillId="11" borderId="36" xfId="0" applyFont="1" applyFill="1" applyBorder="1" applyAlignment="1" applyProtection="1">
      <alignment horizontal="right" vertical="center"/>
    </xf>
    <xf numFmtId="0" fontId="20" fillId="11" borderId="36" xfId="0" applyFont="1" applyFill="1" applyBorder="1" applyAlignment="1" applyProtection="1">
      <alignment vertical="center" wrapText="1"/>
    </xf>
    <xf numFmtId="0" fontId="20" fillId="12" borderId="14" xfId="0" applyFont="1" applyFill="1" applyBorder="1" applyAlignment="1" applyProtection="1">
      <alignment vertical="center"/>
      <protection locked="0"/>
    </xf>
    <xf numFmtId="0" fontId="20" fillId="11" borderId="36" xfId="0" applyFont="1" applyFill="1" applyBorder="1" applyAlignment="1" applyProtection="1">
      <alignment horizontal="left" vertical="center" wrapText="1"/>
    </xf>
    <xf numFmtId="0" fontId="20" fillId="11" borderId="36" xfId="0" applyFont="1" applyFill="1" applyBorder="1" applyAlignment="1" applyProtection="1">
      <alignment horizontal="center" vertical="center" wrapText="1"/>
    </xf>
    <xf numFmtId="0" fontId="20" fillId="11" borderId="6" xfId="0" applyFont="1" applyFill="1" applyBorder="1" applyAlignment="1" applyProtection="1">
      <alignment horizontal="center" vertical="center" wrapText="1"/>
    </xf>
    <xf numFmtId="0" fontId="20" fillId="11" borderId="3" xfId="0" applyFont="1" applyFill="1" applyBorder="1" applyAlignment="1" applyProtection="1">
      <alignment horizontal="center" vertical="center"/>
    </xf>
    <xf numFmtId="0" fontId="20" fillId="11" borderId="34" xfId="0" applyFont="1" applyFill="1" applyBorder="1" applyAlignment="1" applyProtection="1">
      <alignment horizontal="center" vertical="center"/>
    </xf>
    <xf numFmtId="0" fontId="20" fillId="11" borderId="0" xfId="0" applyFont="1" applyFill="1" applyBorder="1" applyAlignment="1" applyProtection="1">
      <alignment horizontal="center" vertical="center" wrapText="1"/>
    </xf>
    <xf numFmtId="0" fontId="20" fillId="11" borderId="0" xfId="0" applyFont="1" applyFill="1" applyBorder="1" applyAlignment="1" applyProtection="1">
      <alignment horizontal="center" vertical="center"/>
    </xf>
    <xf numFmtId="0" fontId="21" fillId="11" borderId="0" xfId="0" applyFont="1" applyFill="1" applyAlignment="1" applyProtection="1">
      <alignment vertical="center"/>
    </xf>
    <xf numFmtId="0" fontId="15" fillId="0" borderId="13" xfId="0" applyFont="1" applyFill="1" applyBorder="1" applyAlignment="1" applyProtection="1">
      <alignment horizontal="left" vertical="center" wrapText="1"/>
    </xf>
    <xf numFmtId="0" fontId="15" fillId="0" borderId="13" xfId="0" applyFont="1" applyFill="1" applyBorder="1" applyAlignment="1" applyProtection="1">
      <alignment vertical="center" wrapText="1"/>
    </xf>
    <xf numFmtId="0" fontId="15" fillId="0" borderId="9" xfId="0" applyFont="1" applyFill="1" applyBorder="1" applyAlignment="1" applyProtection="1">
      <alignment vertical="center" wrapText="1"/>
    </xf>
    <xf numFmtId="164" fontId="15" fillId="0" borderId="13" xfId="4" applyNumberFormat="1" applyFont="1" applyFill="1" applyBorder="1" applyAlignment="1" applyProtection="1">
      <alignment vertical="center" wrapText="1"/>
    </xf>
    <xf numFmtId="0" fontId="15" fillId="0" borderId="16" xfId="0" applyFont="1" applyFill="1" applyBorder="1" applyAlignment="1" applyProtection="1">
      <alignment vertical="center"/>
    </xf>
    <xf numFmtId="0" fontId="15" fillId="0" borderId="14" xfId="0" applyFont="1" applyFill="1" applyBorder="1" applyAlignment="1" applyProtection="1">
      <alignment vertical="center"/>
    </xf>
    <xf numFmtId="14" fontId="15" fillId="0" borderId="13" xfId="0" applyNumberFormat="1"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9"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164" fontId="15" fillId="0" borderId="13" xfId="0" applyNumberFormat="1" applyFont="1" applyFill="1" applyBorder="1" applyAlignment="1" applyProtection="1">
      <alignment horizontal="center" vertical="center" wrapText="1"/>
    </xf>
    <xf numFmtId="0" fontId="15" fillId="0" borderId="16"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xf>
    <xf numFmtId="0" fontId="19" fillId="0" borderId="9" xfId="0" applyFont="1" applyFill="1" applyBorder="1" applyAlignment="1" applyProtection="1">
      <alignment horizontal="left" vertical="center" wrapText="1"/>
    </xf>
    <xf numFmtId="164" fontId="15" fillId="0" borderId="9" xfId="4" applyNumberFormat="1" applyFont="1" applyFill="1" applyBorder="1" applyAlignment="1" applyProtection="1">
      <alignment horizontal="left" vertical="center" wrapText="1"/>
    </xf>
    <xf numFmtId="10" fontId="15" fillId="0" borderId="13" xfId="1" applyNumberFormat="1" applyFont="1" applyFill="1" applyBorder="1" applyAlignment="1" applyProtection="1">
      <alignment horizontal="center" vertical="center" wrapText="1"/>
    </xf>
    <xf numFmtId="0" fontId="15" fillId="0" borderId="9" xfId="0" applyFont="1" applyFill="1" applyBorder="1" applyAlignment="1" applyProtection="1">
      <alignment vertical="center"/>
    </xf>
    <xf numFmtId="0" fontId="15"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xf>
    <xf numFmtId="0" fontId="3" fillId="0" borderId="9" xfId="0" applyFont="1" applyBorder="1" applyAlignment="1" applyProtection="1">
      <alignment horizontal="center" wrapText="1"/>
    </xf>
    <xf numFmtId="0" fontId="15" fillId="0" borderId="9" xfId="0" quotePrefix="1" applyFont="1" applyFill="1" applyBorder="1" applyAlignment="1" applyProtection="1">
      <alignment horizontal="center" vertical="center" wrapText="1"/>
    </xf>
    <xf numFmtId="0" fontId="15" fillId="14" borderId="14" xfId="0" applyFont="1" applyFill="1" applyBorder="1" applyAlignment="1" applyProtection="1">
      <alignment vertical="center"/>
    </xf>
    <xf numFmtId="0" fontId="15" fillId="14" borderId="15" xfId="0" applyFont="1" applyFill="1" applyBorder="1" applyAlignment="1" applyProtection="1">
      <alignment horizontal="center" vertical="center" wrapText="1"/>
    </xf>
    <xf numFmtId="0" fontId="15" fillId="14" borderId="9" xfId="0" applyFont="1" applyFill="1" applyBorder="1" applyAlignment="1" applyProtection="1">
      <alignment horizontal="left" vertical="center"/>
    </xf>
    <xf numFmtId="0" fontId="15" fillId="14" borderId="14" xfId="0" applyFont="1" applyFill="1" applyBorder="1" applyAlignment="1" applyProtection="1">
      <alignment horizontal="left" vertical="center"/>
    </xf>
    <xf numFmtId="0" fontId="15" fillId="14" borderId="16" xfId="0" applyFont="1" applyFill="1" applyBorder="1" applyAlignment="1" applyProtection="1">
      <alignment horizontal="left" vertical="center" wrapText="1"/>
    </xf>
    <xf numFmtId="0" fontId="19" fillId="14" borderId="9" xfId="0" applyFont="1" applyFill="1" applyBorder="1" applyAlignment="1" applyProtection="1">
      <alignment horizontal="left" vertical="center" wrapText="1"/>
    </xf>
    <xf numFmtId="0" fontId="19" fillId="14" borderId="9" xfId="0" applyFont="1" applyFill="1" applyBorder="1" applyAlignment="1" applyProtection="1">
      <alignment horizontal="left" vertical="center"/>
    </xf>
    <xf numFmtId="0" fontId="15" fillId="13" borderId="9" xfId="0" applyFont="1" applyFill="1" applyBorder="1" applyAlignment="1" applyProtection="1">
      <alignment horizontal="left" vertical="center" wrapText="1"/>
    </xf>
    <xf numFmtId="0" fontId="15" fillId="13" borderId="9" xfId="0" applyFont="1" applyFill="1" applyBorder="1" applyAlignment="1" applyProtection="1">
      <alignment vertical="center" wrapText="1"/>
    </xf>
    <xf numFmtId="0" fontId="15" fillId="13" borderId="16" xfId="0" applyFont="1" applyFill="1" applyBorder="1" applyAlignment="1" applyProtection="1">
      <alignment vertical="center"/>
    </xf>
    <xf numFmtId="0" fontId="15" fillId="13" borderId="14" xfId="0" applyFont="1" applyFill="1" applyBorder="1" applyAlignment="1" applyProtection="1">
      <alignment vertical="center"/>
    </xf>
    <xf numFmtId="0" fontId="15" fillId="13" borderId="15" xfId="0" applyFont="1" applyFill="1" applyBorder="1" applyAlignment="1" applyProtection="1">
      <alignment horizontal="left" vertical="center" wrapText="1"/>
    </xf>
    <xf numFmtId="0" fontId="15" fillId="13" borderId="9" xfId="0" applyFont="1" applyFill="1" applyBorder="1" applyAlignment="1" applyProtection="1">
      <alignment horizontal="left" vertical="center"/>
    </xf>
    <xf numFmtId="0" fontId="19" fillId="13" borderId="9" xfId="0" applyFont="1" applyFill="1" applyBorder="1" applyAlignment="1" applyProtection="1">
      <alignment horizontal="left" vertical="center"/>
    </xf>
    <xf numFmtId="0" fontId="15" fillId="13" borderId="16" xfId="0" applyFont="1" applyFill="1" applyBorder="1" applyAlignment="1" applyProtection="1">
      <alignment horizontal="left" vertical="center"/>
    </xf>
    <xf numFmtId="0" fontId="15" fillId="13" borderId="14" xfId="0" applyFont="1" applyFill="1" applyBorder="1" applyAlignment="1" applyProtection="1">
      <alignment horizontal="left" vertical="center"/>
    </xf>
    <xf numFmtId="0" fontId="15" fillId="14"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14" borderId="0" xfId="0" applyFont="1" applyFill="1" applyBorder="1" applyAlignment="1" applyProtection="1">
      <alignment horizontal="left" vertical="center"/>
    </xf>
    <xf numFmtId="0" fontId="15" fillId="14" borderId="0" xfId="0" applyFont="1" applyFill="1" applyBorder="1" applyAlignment="1" applyProtection="1">
      <alignment horizontal="left" vertical="center" wrapText="1"/>
    </xf>
    <xf numFmtId="0" fontId="19" fillId="14" borderId="0" xfId="0" applyFont="1" applyFill="1" applyBorder="1" applyAlignment="1" applyProtection="1">
      <alignment horizontal="left" vertical="center" wrapText="1"/>
    </xf>
    <xf numFmtId="0" fontId="19" fillId="14" borderId="0" xfId="0" applyFont="1" applyFill="1" applyBorder="1" applyAlignment="1" applyProtection="1">
      <alignment horizontal="left" vertical="center"/>
    </xf>
    <xf numFmtId="11" fontId="15" fillId="0" borderId="9" xfId="0" applyNumberFormat="1" applyFont="1" applyFill="1" applyBorder="1" applyAlignment="1" applyProtection="1">
      <alignment horizontal="left" vertical="center" wrapText="1"/>
    </xf>
    <xf numFmtId="0" fontId="15" fillId="13" borderId="0" xfId="0" applyFont="1" applyFill="1" applyBorder="1" applyAlignment="1" applyProtection="1">
      <alignment horizontal="left" vertical="center"/>
    </xf>
    <xf numFmtId="0" fontId="19" fillId="13" borderId="0" xfId="0" applyFont="1" applyFill="1" applyBorder="1" applyAlignment="1" applyProtection="1">
      <alignment horizontal="left" vertical="center"/>
    </xf>
    <xf numFmtId="0" fontId="15" fillId="13" borderId="0" xfId="0" applyFont="1" applyFill="1" applyBorder="1" applyAlignment="1" applyProtection="1">
      <alignment vertical="center"/>
    </xf>
    <xf numFmtId="0" fontId="3" fillId="0" borderId="0" xfId="0" applyFont="1" applyFill="1" applyAlignment="1" applyProtection="1">
      <alignment vertical="center"/>
    </xf>
    <xf numFmtId="0" fontId="15" fillId="14" borderId="13" xfId="0" applyFont="1" applyFill="1" applyBorder="1" applyAlignment="1" applyProtection="1">
      <alignment horizontal="left" vertical="center" wrapText="1"/>
    </xf>
    <xf numFmtId="0" fontId="15" fillId="0" borderId="9" xfId="0" applyFont="1" applyFill="1" applyBorder="1" applyAlignment="1" applyProtection="1">
      <alignment vertical="center" wrapText="1"/>
      <protection locked="0"/>
    </xf>
    <xf numFmtId="0" fontId="15" fillId="0" borderId="13" xfId="0" applyFont="1" applyFill="1" applyBorder="1" applyAlignment="1" applyProtection="1">
      <alignment vertical="center"/>
    </xf>
    <xf numFmtId="164" fontId="15" fillId="0" borderId="0" xfId="4" applyNumberFormat="1" applyFont="1" applyFill="1" applyBorder="1" applyAlignment="1" applyProtection="1">
      <alignment horizontal="left" vertical="center" wrapText="1"/>
    </xf>
    <xf numFmtId="164" fontId="15" fillId="0" borderId="0" xfId="0" applyNumberFormat="1" applyFont="1" applyFill="1" applyBorder="1" applyAlignment="1" applyProtection="1">
      <alignment vertical="center" wrapText="1"/>
    </xf>
    <xf numFmtId="10" fontId="15" fillId="0" borderId="0" xfId="1" applyNumberFormat="1" applyFont="1" applyFill="1" applyBorder="1" applyAlignment="1" applyProtection="1">
      <alignment vertical="center" wrapText="1"/>
    </xf>
    <xf numFmtId="0" fontId="15" fillId="15" borderId="14" xfId="0" applyFont="1" applyFill="1" applyBorder="1" applyAlignment="1" applyProtection="1">
      <alignment vertical="center"/>
    </xf>
    <xf numFmtId="0" fontId="15" fillId="0" borderId="0" xfId="0" applyFont="1" applyAlignment="1" applyProtection="1">
      <alignment horizontal="center"/>
    </xf>
    <xf numFmtId="0" fontId="15" fillId="0" borderId="0" xfId="0" applyFont="1" applyAlignment="1" applyProtection="1">
      <alignment horizontal="center" wrapText="1"/>
    </xf>
    <xf numFmtId="0" fontId="15" fillId="0" borderId="0" xfId="0" applyFont="1" applyAlignment="1" applyProtection="1">
      <alignment wrapText="1"/>
    </xf>
    <xf numFmtId="14" fontId="15" fillId="0" borderId="0" xfId="0" applyNumberFormat="1" applyFont="1" applyProtection="1"/>
    <xf numFmtId="0" fontId="15" fillId="0" borderId="0" xfId="0" applyFont="1" applyProtection="1"/>
    <xf numFmtId="0" fontId="15" fillId="0" borderId="0" xfId="0" applyFont="1" applyAlignment="1" applyProtection="1"/>
    <xf numFmtId="0" fontId="15" fillId="0" borderId="0" xfId="0" applyFont="1" applyAlignment="1" applyProtection="1">
      <alignment horizontal="left"/>
    </xf>
    <xf numFmtId="0" fontId="19" fillId="11" borderId="0" xfId="0" applyFont="1" applyFill="1" applyBorder="1" applyAlignment="1" applyProtection="1">
      <alignment vertical="center" wrapText="1"/>
    </xf>
    <xf numFmtId="0" fontId="19" fillId="11" borderId="0" xfId="0" applyFont="1" applyFill="1" applyAlignment="1" applyProtection="1">
      <alignment horizontal="center" vertical="center" wrapText="1"/>
    </xf>
    <xf numFmtId="0" fontId="20" fillId="11" borderId="0" xfId="0" applyFont="1" applyFill="1" applyAlignment="1" applyProtection="1">
      <alignment horizontal="center" vertical="center" wrapText="1"/>
    </xf>
    <xf numFmtId="0" fontId="21" fillId="0" borderId="0" xfId="0" applyFont="1" applyProtection="1"/>
    <xf numFmtId="0" fontId="15" fillId="0" borderId="0" xfId="0" applyFont="1" applyFill="1" applyProtection="1"/>
    <xf numFmtId="0" fontId="15" fillId="9" borderId="0" xfId="0" applyFont="1" applyFill="1" applyProtection="1"/>
    <xf numFmtId="1" fontId="15" fillId="0" borderId="9" xfId="0" applyNumberFormat="1" applyFont="1" applyFill="1" applyBorder="1" applyAlignment="1" applyProtection="1">
      <alignment horizontal="center" vertical="center" wrapText="1"/>
    </xf>
    <xf numFmtId="0" fontId="3" fillId="0" borderId="0" xfId="0" applyFont="1" applyBorder="1" applyAlignment="1" applyProtection="1">
      <alignment horizontal="justify" vertical="center"/>
    </xf>
    <xf numFmtId="0" fontId="15" fillId="0" borderId="9" xfId="0" applyFont="1" applyFill="1" applyBorder="1" applyAlignment="1" applyProtection="1">
      <alignment wrapText="1"/>
    </xf>
    <xf numFmtId="0" fontId="15" fillId="0" borderId="9" xfId="0" applyFont="1" applyFill="1" applyBorder="1" applyAlignment="1" applyProtection="1">
      <alignment horizontal="left" vertical="top" wrapText="1"/>
    </xf>
    <xf numFmtId="0" fontId="15" fillId="0" borderId="0" xfId="0" applyFont="1" applyAlignment="1" applyProtection="1">
      <alignment wrapText="1"/>
    </xf>
    <xf numFmtId="0" fontId="3" fillId="0" borderId="0" xfId="0" applyFont="1" applyAlignment="1" applyProtection="1">
      <alignment vertical="center" wrapText="1"/>
    </xf>
    <xf numFmtId="0" fontId="15" fillId="16" borderId="9" xfId="0" applyFont="1" applyFill="1" applyBorder="1" applyAlignment="1" applyProtection="1">
      <alignment vertical="center" wrapText="1"/>
    </xf>
    <xf numFmtId="1" fontId="15" fillId="16" borderId="9" xfId="0" applyNumberFormat="1" applyFont="1" applyFill="1" applyBorder="1" applyAlignment="1" applyProtection="1">
      <alignment horizontal="center" vertical="center" wrapText="1"/>
    </xf>
    <xf numFmtId="0" fontId="15" fillId="16" borderId="9" xfId="0" applyFont="1" applyFill="1" applyBorder="1" applyAlignment="1" applyProtection="1">
      <alignment horizontal="left" vertical="center" wrapText="1"/>
    </xf>
    <xf numFmtId="0" fontId="15" fillId="16" borderId="9" xfId="0" applyFont="1" applyFill="1" applyBorder="1" applyAlignment="1" applyProtection="1">
      <alignment vertical="center" wrapText="1"/>
      <protection locked="0"/>
    </xf>
    <xf numFmtId="0" fontId="15" fillId="16" borderId="9" xfId="0" applyFont="1" applyFill="1" applyBorder="1" applyAlignment="1" applyProtection="1">
      <alignment horizontal="center" vertical="center" wrapText="1"/>
    </xf>
    <xf numFmtId="0" fontId="24" fillId="16" borderId="9" xfId="0" applyFont="1" applyFill="1" applyBorder="1" applyAlignment="1" applyProtection="1">
      <alignment vertical="center" wrapText="1"/>
    </xf>
    <xf numFmtId="1" fontId="24" fillId="16" borderId="9" xfId="0" applyNumberFormat="1" applyFont="1" applyFill="1" applyBorder="1" applyAlignment="1" applyProtection="1">
      <alignment horizontal="center" vertical="center" wrapText="1"/>
    </xf>
    <xf numFmtId="0" fontId="24" fillId="16" borderId="9" xfId="0" applyFont="1" applyFill="1" applyBorder="1" applyAlignment="1" applyProtection="1">
      <alignment horizontal="left" vertical="center" wrapText="1"/>
    </xf>
    <xf numFmtId="0" fontId="24" fillId="16" borderId="9" xfId="0" applyFont="1" applyFill="1" applyBorder="1" applyAlignment="1" applyProtection="1">
      <alignment horizontal="left" vertical="center" wrapText="1"/>
      <protection locked="0"/>
    </xf>
    <xf numFmtId="0" fontId="24" fillId="16" borderId="9" xfId="0" applyFont="1" applyFill="1" applyBorder="1" applyAlignment="1" applyProtection="1">
      <alignment horizontal="center" vertical="center" wrapText="1"/>
    </xf>
    <xf numFmtId="0" fontId="15" fillId="0" borderId="12" xfId="0" applyFont="1" applyFill="1" applyBorder="1" applyAlignment="1" applyProtection="1">
      <alignment vertical="center" wrapText="1"/>
    </xf>
    <xf numFmtId="0" fontId="15" fillId="0" borderId="12" xfId="0" applyFont="1" applyFill="1" applyBorder="1" applyAlignment="1" applyProtection="1">
      <alignment horizontal="center" vertical="center"/>
    </xf>
    <xf numFmtId="0" fontId="15" fillId="0" borderId="12" xfId="0" applyFont="1" applyFill="1" applyBorder="1" applyAlignment="1" applyProtection="1">
      <alignment horizontal="left" vertical="top" wrapText="1"/>
    </xf>
    <xf numFmtId="0" fontId="15" fillId="0" borderId="12" xfId="0" applyFont="1" applyFill="1" applyBorder="1" applyAlignment="1" applyProtection="1">
      <alignment horizontal="left" vertical="center" wrapText="1"/>
    </xf>
    <xf numFmtId="0" fontId="15" fillId="0" borderId="11" xfId="0" applyFont="1" applyFill="1" applyBorder="1" applyAlignment="1" applyProtection="1">
      <alignment vertical="center" wrapText="1"/>
    </xf>
    <xf numFmtId="0" fontId="3" fillId="0" borderId="12" xfId="0" applyFont="1" applyBorder="1" applyAlignment="1" applyProtection="1">
      <alignment horizontal="justify" vertical="center"/>
    </xf>
    <xf numFmtId="0" fontId="15" fillId="0" borderId="12" xfId="0" applyFont="1" applyFill="1" applyBorder="1" applyAlignment="1" applyProtection="1">
      <alignment vertical="center"/>
    </xf>
    <xf numFmtId="0" fontId="15" fillId="0" borderId="12" xfId="0" applyFont="1" applyFill="1" applyBorder="1" applyAlignment="1" applyProtection="1">
      <alignment horizontal="center" vertical="center" wrapText="1"/>
    </xf>
    <xf numFmtId="0" fontId="15" fillId="0" borderId="12" xfId="0" applyFont="1" applyFill="1" applyBorder="1" applyAlignment="1" applyProtection="1">
      <alignment horizontal="left" vertical="top"/>
    </xf>
    <xf numFmtId="0" fontId="15" fillId="0" borderId="11" xfId="0" applyFont="1" applyFill="1" applyBorder="1" applyAlignment="1" applyProtection="1">
      <alignment horizontal="center" vertical="center"/>
    </xf>
    <xf numFmtId="1" fontId="15" fillId="0" borderId="11" xfId="0" applyNumberFormat="1" applyFont="1" applyFill="1" applyBorder="1" applyAlignment="1" applyProtection="1">
      <alignment horizontal="center" vertical="center" wrapText="1"/>
    </xf>
    <xf numFmtId="0" fontId="15" fillId="0" borderId="11" xfId="0" applyFont="1" applyFill="1" applyBorder="1" applyAlignment="1" applyProtection="1">
      <alignment horizontal="left" vertical="center" wrapText="1"/>
    </xf>
    <xf numFmtId="0" fontId="15" fillId="0" borderId="11" xfId="0" applyFont="1" applyFill="1" applyBorder="1" applyAlignment="1" applyProtection="1">
      <alignment vertical="center"/>
    </xf>
    <xf numFmtId="0" fontId="15" fillId="0" borderId="11" xfId="0" applyFont="1" applyFill="1" applyBorder="1" applyAlignment="1" applyProtection="1">
      <alignment horizontal="center" vertical="center" wrapText="1"/>
    </xf>
    <xf numFmtId="0" fontId="6" fillId="0" borderId="11" xfId="0" applyFont="1" applyBorder="1" applyAlignment="1" applyProtection="1">
      <alignment horizontal="justify" vertical="center"/>
    </xf>
    <xf numFmtId="0" fontId="3" fillId="0" borderId="11" xfId="0" applyFont="1" applyBorder="1" applyAlignment="1" applyProtection="1">
      <alignment wrapText="1"/>
    </xf>
    <xf numFmtId="0" fontId="6" fillId="0" borderId="11" xfId="0" applyFont="1" applyBorder="1" applyAlignment="1" applyProtection="1">
      <alignment wrapText="1"/>
    </xf>
    <xf numFmtId="3" fontId="15" fillId="0" borderId="11" xfId="0" applyNumberFormat="1" applyFont="1" applyFill="1" applyBorder="1" applyAlignment="1" applyProtection="1">
      <alignment vertical="center"/>
    </xf>
    <xf numFmtId="0" fontId="15" fillId="0" borderId="11" xfId="0" applyFont="1" applyFill="1" applyBorder="1" applyAlignment="1" applyProtection="1">
      <alignment wrapText="1"/>
    </xf>
    <xf numFmtId="0" fontId="15" fillId="0" borderId="11" xfId="0" quotePrefix="1" applyFont="1" applyFill="1" applyBorder="1" applyAlignment="1" applyProtection="1">
      <alignment horizontal="center" vertical="center"/>
    </xf>
    <xf numFmtId="0" fontId="15" fillId="0" borderId="11" xfId="0" applyFont="1" applyFill="1" applyBorder="1" applyAlignment="1" applyProtection="1">
      <alignment horizontal="left" vertical="top" wrapText="1"/>
    </xf>
    <xf numFmtId="10" fontId="15" fillId="0" borderId="11" xfId="0" applyNumberFormat="1" applyFont="1" applyFill="1" applyBorder="1" applyAlignment="1" applyProtection="1">
      <alignment vertical="center"/>
    </xf>
    <xf numFmtId="1" fontId="15" fillId="0" borderId="12" xfId="0" applyNumberFormat="1" applyFont="1" applyFill="1" applyBorder="1" applyAlignment="1" applyProtection="1">
      <alignment horizontal="center" vertical="center" wrapText="1"/>
    </xf>
    <xf numFmtId="0" fontId="24" fillId="0" borderId="11" xfId="0" applyFont="1" applyFill="1" applyBorder="1" applyAlignment="1" applyProtection="1">
      <alignment vertical="center" wrapText="1"/>
    </xf>
    <xf numFmtId="0" fontId="24" fillId="0" borderId="11" xfId="0" applyFont="1" applyFill="1" applyBorder="1" applyAlignment="1" applyProtection="1">
      <alignment horizontal="center" vertical="center"/>
    </xf>
    <xf numFmtId="1" fontId="24" fillId="0" borderId="11" xfId="0" applyNumberFormat="1" applyFont="1" applyFill="1" applyBorder="1" applyAlignment="1" applyProtection="1">
      <alignment horizontal="center" vertical="center" wrapText="1"/>
    </xf>
    <xf numFmtId="0" fontId="24" fillId="0" borderId="11"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xf>
    <xf numFmtId="0" fontId="24" fillId="0" borderId="11" xfId="0" applyFont="1" applyFill="1" applyBorder="1" applyAlignment="1" applyProtection="1">
      <alignment vertical="center"/>
    </xf>
    <xf numFmtId="0" fontId="24" fillId="0" borderId="11" xfId="0" applyFont="1" applyFill="1" applyBorder="1" applyAlignment="1" applyProtection="1">
      <alignment horizontal="center" vertical="center" wrapText="1"/>
    </xf>
    <xf numFmtId="0" fontId="15" fillId="0" borderId="11" xfId="0" applyFont="1" applyFill="1" applyBorder="1" applyAlignment="1" applyProtection="1">
      <alignment horizontal="left" vertical="top"/>
    </xf>
    <xf numFmtId="0" fontId="3" fillId="0" borderId="11" xfId="0" applyFont="1" applyBorder="1" applyAlignment="1" applyProtection="1">
      <alignment horizontal="justify" vertical="center"/>
    </xf>
    <xf numFmtId="0" fontId="19" fillId="11" borderId="36" xfId="0" applyFont="1" applyFill="1" applyBorder="1" applyAlignment="1" applyProtection="1">
      <alignment vertical="center" wrapText="1"/>
    </xf>
    <xf numFmtId="0" fontId="19" fillId="11" borderId="37" xfId="0" applyFont="1" applyFill="1" applyBorder="1" applyAlignment="1" applyProtection="1">
      <alignment vertical="center" wrapText="1"/>
    </xf>
    <xf numFmtId="0" fontId="19" fillId="11" borderId="38" xfId="0" applyFont="1" applyFill="1" applyBorder="1" applyAlignment="1" applyProtection="1">
      <alignment vertical="center" wrapText="1"/>
    </xf>
    <xf numFmtId="0" fontId="20" fillId="11" borderId="38" xfId="0" applyFont="1" applyFill="1" applyBorder="1" applyAlignment="1" applyProtection="1">
      <alignment vertical="center" wrapText="1"/>
    </xf>
    <xf numFmtId="0" fontId="19" fillId="11" borderId="39" xfId="0" applyFont="1" applyFill="1" applyBorder="1" applyAlignment="1" applyProtection="1">
      <alignment vertical="center" wrapText="1"/>
    </xf>
    <xf numFmtId="0" fontId="20" fillId="11" borderId="40" xfId="0" applyFont="1" applyFill="1" applyBorder="1" applyAlignment="1" applyProtection="1">
      <alignment vertical="center" wrapText="1"/>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horizontal="center" vertical="center"/>
    </xf>
    <xf numFmtId="0" fontId="2" fillId="11" borderId="35" xfId="0" applyFont="1" applyFill="1" applyBorder="1" applyAlignment="1" applyProtection="1">
      <alignment horizontal="right" vertical="center" wrapText="1"/>
    </xf>
    <xf numFmtId="0" fontId="2" fillId="11" borderId="15" xfId="0" applyFont="1" applyFill="1" applyBorder="1" applyAlignment="1" applyProtection="1">
      <alignment vertical="center" wrapText="1"/>
    </xf>
    <xf numFmtId="0" fontId="2" fillId="11" borderId="35" xfId="0" applyFont="1" applyFill="1" applyBorder="1" applyAlignment="1" applyProtection="1">
      <alignment horizontal="center" vertical="center" wrapText="1"/>
    </xf>
    <xf numFmtId="0" fontId="2" fillId="11" borderId="34" xfId="0" applyFont="1" applyFill="1" applyBorder="1" applyAlignment="1" applyProtection="1">
      <alignment horizontal="center" vertical="center" wrapText="1"/>
      <protection locked="0"/>
    </xf>
    <xf numFmtId="0" fontId="2" fillId="11" borderId="3" xfId="0" applyFont="1" applyFill="1" applyBorder="1" applyAlignment="1" applyProtection="1">
      <alignment horizontal="center" vertical="center" wrapText="1"/>
      <protection locked="0"/>
    </xf>
    <xf numFmtId="0" fontId="2" fillId="11" borderId="3" xfId="0" applyFont="1" applyFill="1" applyBorder="1" applyAlignment="1" applyProtection="1">
      <alignment horizontal="center" vertical="center"/>
    </xf>
    <xf numFmtId="0" fontId="2" fillId="11" borderId="0" xfId="0" applyFont="1" applyFill="1" applyBorder="1" applyAlignment="1" applyProtection="1">
      <alignment horizontal="center" vertical="center"/>
    </xf>
    <xf numFmtId="0" fontId="2" fillId="0" borderId="9" xfId="0" applyFont="1" applyFill="1" applyBorder="1" applyAlignment="1" applyProtection="1">
      <alignment horizontal="left" vertical="center"/>
    </xf>
    <xf numFmtId="0" fontId="3" fillId="0" borderId="0" xfId="0" applyFont="1" applyFill="1" applyAlignment="1" applyProtection="1">
      <alignment vertical="center" wrapText="1"/>
    </xf>
    <xf numFmtId="0" fontId="3" fillId="0" borderId="9" xfId="0" applyFont="1" applyFill="1" applyBorder="1" applyAlignment="1" applyProtection="1">
      <alignment vertical="center" wrapText="1"/>
      <protection locked="0"/>
    </xf>
    <xf numFmtId="14" fontId="3" fillId="0" borderId="9" xfId="0" applyNumberFormat="1" applyFont="1" applyFill="1" applyBorder="1" applyAlignment="1" applyProtection="1">
      <alignment vertical="center"/>
    </xf>
    <xf numFmtId="14" fontId="3" fillId="0" borderId="9" xfId="0" applyNumberFormat="1"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xf>
    <xf numFmtId="10" fontId="3" fillId="0" borderId="9" xfId="1" applyNumberFormat="1" applyFont="1" applyFill="1" applyBorder="1" applyAlignment="1" applyProtection="1">
      <alignment horizontal="center" vertical="center"/>
    </xf>
    <xf numFmtId="0" fontId="3" fillId="13" borderId="9" xfId="0" applyFont="1" applyFill="1" applyBorder="1" applyAlignment="1" applyProtection="1">
      <alignment horizontal="left" vertical="center"/>
    </xf>
    <xf numFmtId="0" fontId="3" fillId="13" borderId="9" xfId="0" applyFont="1" applyFill="1" applyBorder="1" applyAlignment="1" applyProtection="1">
      <alignment vertical="center" wrapText="1"/>
    </xf>
    <xf numFmtId="0" fontId="3" fillId="0" borderId="15" xfId="0" applyFont="1" applyFill="1" applyBorder="1" applyAlignment="1" applyProtection="1">
      <alignment horizontal="left" vertical="center" wrapText="1"/>
      <protection locked="0"/>
    </xf>
    <xf numFmtId="0" fontId="3" fillId="0" borderId="9" xfId="0" applyFont="1" applyFill="1" applyBorder="1" applyAlignment="1" applyProtection="1">
      <alignment vertical="center"/>
    </xf>
    <xf numFmtId="10" fontId="3" fillId="0" borderId="9" xfId="1" applyNumberFormat="1" applyFont="1" applyFill="1" applyBorder="1" applyAlignment="1" applyProtection="1">
      <alignment vertical="center"/>
    </xf>
    <xf numFmtId="0" fontId="20" fillId="11" borderId="33" xfId="0" applyFont="1" applyFill="1" applyBorder="1" applyAlignment="1" applyProtection="1">
      <alignment vertical="center"/>
    </xf>
    <xf numFmtId="0" fontId="15" fillId="0" borderId="19" xfId="0" applyFont="1" applyFill="1" applyBorder="1" applyAlignment="1" applyProtection="1">
      <alignment horizontal="left" vertical="center"/>
    </xf>
    <xf numFmtId="0" fontId="19" fillId="0" borderId="14" xfId="0" applyFont="1" applyFill="1" applyBorder="1" applyAlignment="1" applyProtection="1">
      <alignment horizontal="left" vertical="center"/>
    </xf>
    <xf numFmtId="0" fontId="15" fillId="13" borderId="19" xfId="0" applyFont="1" applyFill="1" applyBorder="1" applyAlignment="1" applyProtection="1">
      <alignment horizontal="left" vertical="center"/>
    </xf>
    <xf numFmtId="0" fontId="15" fillId="0" borderId="19" xfId="0" applyFont="1" applyFill="1" applyBorder="1" applyAlignment="1" applyProtection="1">
      <alignment horizontal="left" vertical="center" wrapText="1"/>
    </xf>
    <xf numFmtId="0" fontId="11" fillId="0" borderId="33" xfId="0" applyFont="1" applyFill="1" applyBorder="1" applyAlignment="1" applyProtection="1">
      <alignment vertical="center" wrapText="1"/>
    </xf>
    <xf numFmtId="0" fontId="11" fillId="0" borderId="15" xfId="0" applyFont="1" applyFill="1" applyBorder="1" applyAlignment="1" applyProtection="1">
      <alignment vertical="center" wrapText="1"/>
      <protection locked="0"/>
    </xf>
    <xf numFmtId="0" fontId="3" fillId="0" borderId="16"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left" vertical="center"/>
    </xf>
    <xf numFmtId="0" fontId="11" fillId="0" borderId="15" xfId="0" applyFont="1" applyFill="1" applyBorder="1" applyAlignment="1" applyProtection="1">
      <alignment vertical="center" wrapText="1"/>
    </xf>
    <xf numFmtId="0" fontId="15" fillId="0" borderId="15" xfId="0" applyFont="1" applyFill="1" applyBorder="1" applyAlignment="1" applyProtection="1">
      <alignment horizontal="left" vertical="center"/>
    </xf>
    <xf numFmtId="0" fontId="11" fillId="0" borderId="33" xfId="0" applyFont="1" applyFill="1" applyBorder="1" applyAlignment="1" applyProtection="1">
      <alignment vertical="center" wrapText="1"/>
      <protection locked="0"/>
    </xf>
    <xf numFmtId="0" fontId="11" fillId="13" borderId="33" xfId="0" applyFont="1" applyFill="1" applyBorder="1" applyAlignment="1" applyProtection="1">
      <alignment vertical="center" wrapText="1"/>
      <protection locked="0"/>
    </xf>
    <xf numFmtId="0" fontId="3" fillId="13" borderId="16" xfId="0" applyFont="1" applyFill="1" applyBorder="1" applyAlignment="1" applyProtection="1">
      <alignment horizontal="left" vertical="center" wrapText="1"/>
      <protection locked="0"/>
    </xf>
    <xf numFmtId="0" fontId="15" fillId="13" borderId="33" xfId="0" applyFont="1" applyFill="1" applyBorder="1" applyAlignment="1" applyProtection="1">
      <alignment horizontal="left" vertical="center"/>
    </xf>
    <xf numFmtId="0" fontId="3" fillId="0" borderId="16" xfId="0" applyFont="1" applyFill="1" applyBorder="1" applyAlignment="1" applyProtection="1">
      <alignment horizontal="left" vertical="center" wrapText="1"/>
      <protection locked="0"/>
    </xf>
    <xf numFmtId="0" fontId="15" fillId="13" borderId="20" xfId="0" applyFont="1" applyFill="1" applyBorder="1" applyAlignment="1" applyProtection="1">
      <alignment vertical="center"/>
    </xf>
    <xf numFmtId="0" fontId="11" fillId="0" borderId="15" xfId="0" applyFont="1" applyFill="1" applyBorder="1" applyAlignment="1" applyProtection="1">
      <alignment vertical="center"/>
      <protection locked="0"/>
    </xf>
    <xf numFmtId="0" fontId="15" fillId="0" borderId="20" xfId="0" applyFont="1" applyFill="1" applyBorder="1" applyAlignment="1" applyProtection="1">
      <alignment vertical="center"/>
    </xf>
    <xf numFmtId="0" fontId="15" fillId="0" borderId="33" xfId="0" applyFont="1" applyFill="1" applyBorder="1" applyAlignment="1" applyProtection="1">
      <alignment vertical="center" wrapText="1"/>
      <protection locked="0"/>
    </xf>
    <xf numFmtId="164" fontId="15" fillId="0" borderId="12" xfId="4" applyNumberFormat="1" applyFont="1" applyFill="1" applyBorder="1" applyAlignment="1" applyProtection="1">
      <alignment vertical="center" wrapText="1"/>
    </xf>
    <xf numFmtId="0" fontId="15" fillId="0" borderId="18" xfId="0" applyFont="1" applyFill="1" applyBorder="1" applyAlignment="1" applyProtection="1">
      <alignment vertical="center"/>
    </xf>
    <xf numFmtId="14" fontId="15" fillId="0" borderId="12" xfId="0" applyNumberFormat="1" applyFont="1" applyFill="1" applyBorder="1" applyAlignment="1" applyProtection="1">
      <alignment horizontal="center" vertical="center" wrapText="1"/>
    </xf>
    <xf numFmtId="0" fontId="15" fillId="0" borderId="18" xfId="0" applyFont="1" applyFill="1" applyBorder="1" applyAlignment="1" applyProtection="1">
      <alignment horizontal="left" vertical="center"/>
    </xf>
    <xf numFmtId="164" fontId="15" fillId="0" borderId="12" xfId="0" applyNumberFormat="1" applyFont="1" applyFill="1" applyBorder="1" applyAlignment="1" applyProtection="1">
      <alignment horizontal="center" vertical="center" wrapText="1"/>
    </xf>
    <xf numFmtId="10" fontId="15" fillId="0" borderId="12" xfId="1" applyNumberFormat="1" applyFont="1" applyFill="1" applyBorder="1" applyAlignment="1" applyProtection="1">
      <alignment horizontal="center" vertical="center" wrapText="1"/>
    </xf>
    <xf numFmtId="164" fontId="15" fillId="0" borderId="11" xfId="4" applyNumberFormat="1" applyFont="1" applyFill="1" applyBorder="1" applyAlignment="1" applyProtection="1">
      <alignment vertical="center" wrapText="1"/>
    </xf>
    <xf numFmtId="14" fontId="15" fillId="0" borderId="11" xfId="0" applyNumberFormat="1" applyFont="1" applyFill="1" applyBorder="1" applyAlignment="1" applyProtection="1">
      <alignment horizontal="center" vertical="center" wrapText="1"/>
    </xf>
    <xf numFmtId="164" fontId="15" fillId="0" borderId="11" xfId="0" applyNumberFormat="1" applyFont="1" applyFill="1" applyBorder="1" applyAlignment="1" applyProtection="1">
      <alignment horizontal="center" vertical="center" wrapText="1"/>
    </xf>
    <xf numFmtId="10" fontId="15" fillId="0" borderId="11" xfId="1" applyNumberFormat="1" applyFont="1" applyFill="1" applyBorder="1" applyAlignment="1" applyProtection="1">
      <alignment horizontal="center" vertical="center" wrapText="1"/>
    </xf>
    <xf numFmtId="0" fontId="15" fillId="0" borderId="11" xfId="0" applyFont="1" applyBorder="1" applyAlignment="1" applyProtection="1">
      <alignment horizontal="center" wrapText="1"/>
    </xf>
    <xf numFmtId="0" fontId="15" fillId="0" borderId="22" xfId="0" applyFont="1" applyFill="1" applyBorder="1" applyAlignment="1" applyProtection="1">
      <alignment vertical="center"/>
    </xf>
    <xf numFmtId="0" fontId="15" fillId="0" borderId="22" xfId="0" applyFont="1" applyFill="1" applyBorder="1" applyAlignment="1" applyProtection="1">
      <alignment horizontal="left" vertical="center"/>
    </xf>
    <xf numFmtId="0" fontId="15" fillId="0" borderId="12" xfId="0" applyFont="1" applyBorder="1" applyAlignment="1" applyProtection="1">
      <alignment horizontal="center" wrapText="1"/>
    </xf>
    <xf numFmtId="0" fontId="15" fillId="0" borderId="13" xfId="0" applyFont="1" applyBorder="1" applyAlignment="1" applyProtection="1">
      <alignment horizontal="center" wrapText="1"/>
    </xf>
    <xf numFmtId="0" fontId="15" fillId="0" borderId="12" xfId="0" quotePrefix="1" applyFont="1" applyFill="1" applyBorder="1" applyAlignment="1" applyProtection="1">
      <alignment horizontal="center" vertical="center" wrapText="1"/>
    </xf>
    <xf numFmtId="0" fontId="3" fillId="14" borderId="12" xfId="0" applyFont="1" applyFill="1" applyBorder="1" applyAlignment="1" applyProtection="1">
      <alignment vertical="center" wrapText="1"/>
      <protection locked="0"/>
    </xf>
    <xf numFmtId="0" fontId="15" fillId="14" borderId="22" xfId="0" applyFont="1" applyFill="1" applyBorder="1" applyAlignment="1" applyProtection="1">
      <alignment horizontal="left" vertical="center"/>
    </xf>
    <xf numFmtId="16" fontId="15" fillId="0" borderId="12" xfId="0" quotePrefix="1" applyNumberFormat="1" applyFont="1" applyFill="1" applyBorder="1" applyAlignment="1" applyProtection="1">
      <alignment horizontal="center" vertical="center" wrapText="1"/>
    </xf>
    <xf numFmtId="16" fontId="15" fillId="0" borderId="12" xfId="0" applyNumberFormat="1" applyFont="1" applyFill="1" applyBorder="1" applyAlignment="1" applyProtection="1">
      <alignment horizontal="center" vertical="center" wrapText="1"/>
    </xf>
    <xf numFmtId="0" fontId="15" fillId="13" borderId="12" xfId="0" applyFont="1" applyFill="1" applyBorder="1" applyAlignment="1" applyProtection="1">
      <alignment horizontal="left" vertical="center" wrapText="1"/>
    </xf>
    <xf numFmtId="0" fontId="15" fillId="13" borderId="12" xfId="0" applyFont="1" applyFill="1" applyBorder="1" applyAlignment="1" applyProtection="1">
      <alignment vertical="center" wrapText="1"/>
    </xf>
    <xf numFmtId="164" fontId="15" fillId="13" borderId="12" xfId="4" applyNumberFormat="1" applyFont="1" applyFill="1" applyBorder="1" applyAlignment="1" applyProtection="1">
      <alignment vertical="center" wrapText="1"/>
    </xf>
    <xf numFmtId="0" fontId="15" fillId="13" borderId="22" xfId="0" applyFont="1" applyFill="1" applyBorder="1" applyAlignment="1" applyProtection="1">
      <alignment vertical="center"/>
    </xf>
    <xf numFmtId="14" fontId="15" fillId="13" borderId="12" xfId="0" applyNumberFormat="1" applyFont="1" applyFill="1" applyBorder="1" applyAlignment="1" applyProtection="1">
      <alignment horizontal="center" vertical="center" wrapText="1"/>
    </xf>
    <xf numFmtId="164" fontId="15" fillId="13" borderId="12" xfId="0" applyNumberFormat="1" applyFont="1" applyFill="1" applyBorder="1" applyAlignment="1" applyProtection="1">
      <alignment horizontal="left" vertical="center" wrapText="1"/>
    </xf>
    <xf numFmtId="164" fontId="15" fillId="13" borderId="12" xfId="0" applyNumberFormat="1" applyFont="1" applyFill="1" applyBorder="1" applyAlignment="1" applyProtection="1">
      <alignment vertical="center" wrapText="1"/>
    </xf>
    <xf numFmtId="10" fontId="15" fillId="13" borderId="12" xfId="1" applyNumberFormat="1" applyFont="1" applyFill="1" applyBorder="1" applyAlignment="1" applyProtection="1">
      <alignment vertical="center" wrapText="1"/>
    </xf>
    <xf numFmtId="0" fontId="15" fillId="13" borderId="22" xfId="0" applyFont="1" applyFill="1" applyBorder="1" applyAlignment="1" applyProtection="1">
      <alignment horizontal="left" vertical="center"/>
    </xf>
    <xf numFmtId="0" fontId="15" fillId="13" borderId="12" xfId="0" quotePrefix="1" applyFont="1" applyFill="1" applyBorder="1" applyAlignment="1" applyProtection="1">
      <alignment horizontal="left" vertical="center" wrapText="1"/>
    </xf>
    <xf numFmtId="16" fontId="15" fillId="13" borderId="12" xfId="0" quotePrefix="1" applyNumberFormat="1" applyFont="1" applyFill="1" applyBorder="1" applyAlignment="1" applyProtection="1">
      <alignment horizontal="left" vertical="center" wrapText="1"/>
    </xf>
    <xf numFmtId="0" fontId="15" fillId="14" borderId="22" xfId="0" applyFont="1" applyFill="1" applyBorder="1" applyAlignment="1" applyProtection="1">
      <alignment vertical="center"/>
    </xf>
    <xf numFmtId="0" fontId="15" fillId="0" borderId="12" xfId="0" quotePrefix="1" applyFont="1" applyFill="1" applyBorder="1" applyAlignment="1" applyProtection="1">
      <alignment horizontal="left" vertical="center" wrapText="1"/>
    </xf>
    <xf numFmtId="164" fontId="15" fillId="0" borderId="12" xfId="0" applyNumberFormat="1" applyFont="1" applyFill="1" applyBorder="1" applyAlignment="1" applyProtection="1">
      <alignment horizontal="left" vertical="center" wrapText="1"/>
    </xf>
    <xf numFmtId="164" fontId="15" fillId="0" borderId="12" xfId="0" applyNumberFormat="1" applyFont="1" applyFill="1" applyBorder="1" applyAlignment="1" applyProtection="1">
      <alignment vertical="center" wrapText="1"/>
    </xf>
    <xf numFmtId="10" fontId="15" fillId="0" borderId="12" xfId="1" applyNumberFormat="1" applyFont="1" applyFill="1" applyBorder="1" applyAlignment="1" applyProtection="1">
      <alignment vertical="center" wrapText="1"/>
    </xf>
    <xf numFmtId="16" fontId="15" fillId="0" borderId="12" xfId="0" quotePrefix="1" applyNumberFormat="1" applyFont="1" applyFill="1" applyBorder="1" applyAlignment="1" applyProtection="1">
      <alignment horizontal="left" vertical="center" wrapText="1"/>
    </xf>
    <xf numFmtId="11" fontId="15" fillId="0" borderId="12" xfId="4" applyNumberFormat="1" applyFont="1" applyFill="1" applyBorder="1" applyAlignment="1" applyProtection="1">
      <alignment vertical="center" wrapText="1"/>
    </xf>
    <xf numFmtId="11" fontId="15" fillId="0" borderId="12" xfId="0" applyNumberFormat="1" applyFont="1" applyFill="1" applyBorder="1" applyAlignment="1" applyProtection="1">
      <alignment horizontal="left" vertical="center" wrapText="1"/>
    </xf>
    <xf numFmtId="11" fontId="15" fillId="0" borderId="12" xfId="0" applyNumberFormat="1" applyFont="1" applyFill="1" applyBorder="1" applyAlignment="1" applyProtection="1">
      <alignment vertical="center" wrapText="1"/>
    </xf>
    <xf numFmtId="0" fontId="15" fillId="13" borderId="12" xfId="0" applyFont="1" applyFill="1" applyBorder="1" applyAlignment="1" applyProtection="1">
      <alignment vertical="center"/>
    </xf>
    <xf numFmtId="0" fontId="15" fillId="14" borderId="12" xfId="0" applyFont="1" applyFill="1" applyBorder="1" applyAlignment="1" applyProtection="1">
      <alignment vertical="center"/>
    </xf>
    <xf numFmtId="16" fontId="15" fillId="0" borderId="12" xfId="0" applyNumberFormat="1" applyFont="1" applyFill="1" applyBorder="1" applyAlignment="1" applyProtection="1">
      <alignment horizontal="left" vertical="center" wrapText="1"/>
    </xf>
    <xf numFmtId="0" fontId="22" fillId="0" borderId="12" xfId="5" applyFont="1" applyBorder="1" applyAlignment="1" applyProtection="1"/>
    <xf numFmtId="0" fontId="15" fillId="15" borderId="12" xfId="0" applyFont="1" applyFill="1" applyBorder="1" applyAlignment="1" applyProtection="1">
      <alignment vertical="center"/>
    </xf>
    <xf numFmtId="0" fontId="3" fillId="0" borderId="9" xfId="0" quotePrefix="1" applyFont="1" applyFill="1" applyBorder="1" applyAlignment="1" applyProtection="1">
      <alignment horizontal="center" vertical="center"/>
    </xf>
    <xf numFmtId="16" fontId="3" fillId="0" borderId="9" xfId="0" quotePrefix="1" applyNumberFormat="1" applyFont="1" applyFill="1" applyBorder="1" applyAlignment="1" applyProtection="1">
      <alignment horizontal="center" vertical="center"/>
    </xf>
    <xf numFmtId="16" fontId="3" fillId="0" borderId="9" xfId="0" applyNumberFormat="1" applyFont="1" applyFill="1" applyBorder="1" applyAlignment="1" applyProtection="1">
      <alignment horizontal="center" vertical="center"/>
    </xf>
    <xf numFmtId="0" fontId="3" fillId="13" borderId="9" xfId="0" applyFont="1" applyFill="1" applyBorder="1" applyAlignment="1" applyProtection="1">
      <alignment horizontal="left" vertical="center" wrapText="1"/>
    </xf>
    <xf numFmtId="14" fontId="3" fillId="13" borderId="9" xfId="0" applyNumberFormat="1" applyFont="1" applyFill="1" applyBorder="1" applyAlignment="1" applyProtection="1">
      <alignment vertical="center"/>
    </xf>
    <xf numFmtId="0" fontId="3" fillId="13" borderId="9" xfId="0" applyFont="1" applyFill="1" applyBorder="1" applyAlignment="1" applyProtection="1">
      <alignment vertical="center"/>
    </xf>
    <xf numFmtId="10" fontId="3" fillId="13" borderId="9" xfId="1" applyNumberFormat="1" applyFont="1" applyFill="1" applyBorder="1" applyAlignment="1" applyProtection="1">
      <alignment vertical="center"/>
    </xf>
    <xf numFmtId="0" fontId="3" fillId="13" borderId="9" xfId="0" quotePrefix="1" applyFont="1" applyFill="1" applyBorder="1" applyAlignment="1" applyProtection="1">
      <alignment horizontal="left" vertical="center"/>
    </xf>
    <xf numFmtId="16" fontId="3" fillId="13" borderId="9" xfId="0" quotePrefix="1" applyNumberFormat="1" applyFont="1" applyFill="1" applyBorder="1" applyAlignment="1" applyProtection="1">
      <alignment horizontal="left" vertical="center"/>
    </xf>
    <xf numFmtId="0" fontId="3" fillId="0" borderId="9" xfId="0" quotePrefix="1" applyFont="1" applyFill="1" applyBorder="1" applyAlignment="1" applyProtection="1">
      <alignment horizontal="left" vertical="center"/>
    </xf>
    <xf numFmtId="16" fontId="3" fillId="0" borderId="9" xfId="0" quotePrefix="1" applyNumberFormat="1" applyFont="1" applyFill="1" applyBorder="1" applyAlignment="1" applyProtection="1">
      <alignment horizontal="left" vertical="center"/>
    </xf>
    <xf numFmtId="16" fontId="3" fillId="0" borderId="9" xfId="0" applyNumberFormat="1" applyFont="1" applyFill="1" applyBorder="1" applyAlignment="1" applyProtection="1">
      <alignment horizontal="left" vertical="center"/>
    </xf>
    <xf numFmtId="14" fontId="3" fillId="0" borderId="9" xfId="0" applyNumberFormat="1" applyFont="1" applyFill="1" applyBorder="1" applyAlignment="1" applyProtection="1">
      <alignment horizontal="center" vertical="center" wrapText="1"/>
    </xf>
    <xf numFmtId="164" fontId="3" fillId="0" borderId="9" xfId="0" applyNumberFormat="1" applyFont="1" applyFill="1" applyBorder="1" applyAlignment="1" applyProtection="1">
      <alignment horizontal="left" vertical="center" wrapText="1"/>
    </xf>
    <xf numFmtId="164" fontId="3" fillId="0" borderId="9" xfId="0" applyNumberFormat="1" applyFont="1" applyFill="1" applyBorder="1" applyAlignment="1" applyProtection="1">
      <alignment vertical="center" wrapText="1"/>
    </xf>
    <xf numFmtId="10" fontId="3" fillId="0" borderId="9" xfId="1" applyNumberFormat="1" applyFont="1" applyFill="1" applyBorder="1" applyAlignment="1" applyProtection="1">
      <alignment vertical="center" wrapText="1"/>
    </xf>
    <xf numFmtId="0" fontId="3" fillId="13" borderId="9" xfId="0" applyFont="1" applyFill="1" applyBorder="1" applyAlignment="1" applyProtection="1">
      <alignment vertical="center" wrapText="1"/>
      <protection locked="0"/>
    </xf>
    <xf numFmtId="164" fontId="19" fillId="0" borderId="9" xfId="0" applyNumberFormat="1" applyFont="1" applyFill="1" applyBorder="1" applyAlignment="1" applyProtection="1">
      <alignment horizontal="left" vertical="center"/>
    </xf>
    <xf numFmtId="43" fontId="19" fillId="0" borderId="9" xfId="4" applyFont="1" applyFill="1" applyBorder="1" applyAlignment="1" applyProtection="1">
      <alignment horizontal="left" vertical="center"/>
    </xf>
    <xf numFmtId="43" fontId="2" fillId="0" borderId="9" xfId="4" applyFont="1" applyFill="1" applyBorder="1" applyAlignment="1" applyProtection="1">
      <alignment horizontal="left" vertical="center"/>
    </xf>
    <xf numFmtId="11" fontId="3" fillId="0" borderId="9" xfId="0" applyNumberFormat="1" applyFont="1" applyFill="1" applyBorder="1" applyAlignment="1" applyProtection="1">
      <alignment horizontal="left" vertical="center"/>
    </xf>
    <xf numFmtId="0" fontId="3" fillId="0" borderId="0" xfId="0" applyFont="1" applyAlignment="1" applyProtection="1">
      <alignment vertical="center" wrapText="1"/>
    </xf>
    <xf numFmtId="0" fontId="15" fillId="0" borderId="0" xfId="0" applyFont="1" applyAlignment="1" applyProtection="1">
      <alignment wrapText="1"/>
    </xf>
    <xf numFmtId="0" fontId="3" fillId="0" borderId="0" xfId="0" applyFont="1" applyAlignment="1" applyProtection="1">
      <alignment vertical="center" wrapText="1"/>
    </xf>
    <xf numFmtId="3" fontId="3" fillId="0" borderId="9" xfId="0" applyNumberFormat="1" applyFont="1" applyFill="1" applyBorder="1" applyAlignment="1" applyProtection="1">
      <alignment horizontal="left" vertical="center" wrapText="1"/>
    </xf>
    <xf numFmtId="0" fontId="15" fillId="0" borderId="9" xfId="0" applyFont="1" applyFill="1" applyBorder="1" applyAlignment="1" applyProtection="1">
      <alignment horizontal="justify" vertical="center" wrapText="1"/>
    </xf>
    <xf numFmtId="3" fontId="15" fillId="0" borderId="9" xfId="0" applyNumberFormat="1" applyFont="1" applyFill="1" applyBorder="1" applyAlignment="1" applyProtection="1">
      <alignment vertical="center" wrapText="1"/>
    </xf>
    <xf numFmtId="0" fontId="15" fillId="16" borderId="0" xfId="0" applyFont="1" applyFill="1" applyProtection="1"/>
    <xf numFmtId="3" fontId="15" fillId="16" borderId="9" xfId="0" applyNumberFormat="1" applyFont="1" applyFill="1" applyBorder="1" applyAlignment="1" applyProtection="1">
      <alignment vertical="center" wrapText="1"/>
    </xf>
    <xf numFmtId="0" fontId="15" fillId="16" borderId="9" xfId="0" applyFont="1" applyFill="1" applyBorder="1" applyAlignment="1" applyProtection="1">
      <alignment horizontal="justify" vertical="center" wrapText="1"/>
    </xf>
    <xf numFmtId="9" fontId="15" fillId="16" borderId="9" xfId="0" applyNumberFormat="1" applyFont="1" applyFill="1" applyBorder="1" applyAlignment="1" applyProtection="1">
      <alignment vertical="center" wrapText="1"/>
    </xf>
    <xf numFmtId="0" fontId="2" fillId="12" borderId="16" xfId="0" applyFont="1" applyFill="1" applyBorder="1" applyAlignment="1" applyProtection="1">
      <alignment vertical="center" wrapText="1"/>
    </xf>
    <xf numFmtId="0" fontId="20" fillId="11" borderId="16" xfId="0" applyFont="1" applyFill="1" applyBorder="1" applyAlignment="1" applyProtection="1">
      <alignment vertical="center"/>
    </xf>
    <xf numFmtId="3" fontId="3" fillId="0" borderId="9" xfId="0" applyNumberFormat="1" applyFont="1" applyFill="1" applyBorder="1" applyAlignment="1" applyProtection="1">
      <alignment vertical="center" wrapText="1"/>
    </xf>
    <xf numFmtId="0" fontId="3" fillId="0" borderId="9" xfId="0" applyFont="1" applyFill="1" applyBorder="1" applyAlignment="1" applyProtection="1">
      <alignment horizontal="justify" vertical="center"/>
    </xf>
    <xf numFmtId="3" fontId="3" fillId="13" borderId="9" xfId="0" applyNumberFormat="1" applyFont="1" applyFill="1" applyBorder="1" applyAlignment="1" applyProtection="1">
      <alignment vertical="center" wrapText="1"/>
    </xf>
    <xf numFmtId="11" fontId="3" fillId="0" borderId="9" xfId="0" applyNumberFormat="1" applyFont="1" applyFill="1" applyBorder="1" applyAlignment="1" applyProtection="1">
      <alignment vertical="center" wrapText="1"/>
    </xf>
    <xf numFmtId="164" fontId="3" fillId="13" borderId="9" xfId="4" applyNumberFormat="1" applyFont="1" applyFill="1" applyBorder="1" applyAlignment="1" applyProtection="1">
      <alignment vertical="center" wrapText="1"/>
    </xf>
    <xf numFmtId="0" fontId="27" fillId="0" borderId="9" xfId="5" applyFont="1" applyFill="1" applyBorder="1" applyAlignment="1" applyProtection="1">
      <alignment wrapText="1"/>
    </xf>
    <xf numFmtId="0" fontId="0" fillId="0" borderId="0" xfId="0" applyAlignment="1" applyProtection="1"/>
    <xf numFmtId="0" fontId="0" fillId="0" borderId="0" xfId="0" applyProtection="1"/>
    <xf numFmtId="0" fontId="0" fillId="0" borderId="0" xfId="0" applyAlignment="1" applyProtection="1">
      <alignment wrapText="1"/>
    </xf>
    <xf numFmtId="0" fontId="29" fillId="0" borderId="0" xfId="0" applyFont="1" applyProtection="1"/>
    <xf numFmtId="0" fontId="1" fillId="0" borderId="0" xfId="0" applyFont="1" applyProtection="1"/>
    <xf numFmtId="0" fontId="1" fillId="0" borderId="0" xfId="0" applyFont="1" applyAlignment="1" applyProtection="1">
      <alignment wrapText="1"/>
    </xf>
    <xf numFmtId="0" fontId="1" fillId="0" borderId="0" xfId="0" applyFont="1" applyAlignment="1" applyProtection="1">
      <alignment horizontal="center" wrapText="1"/>
    </xf>
    <xf numFmtId="0" fontId="1" fillId="9" borderId="9" xfId="0" applyFont="1" applyFill="1" applyBorder="1" applyAlignment="1" applyProtection="1">
      <alignment wrapText="1"/>
    </xf>
    <xf numFmtId="0" fontId="1" fillId="9" borderId="9" xfId="0" applyFont="1" applyFill="1" applyBorder="1" applyAlignment="1" applyProtection="1">
      <alignment horizontal="center" wrapText="1"/>
    </xf>
    <xf numFmtId="0" fontId="0" fillId="0" borderId="0" xfId="0" applyFont="1" applyBorder="1" applyProtection="1"/>
    <xf numFmtId="0" fontId="1" fillId="10" borderId="14" xfId="0" applyFont="1" applyFill="1" applyBorder="1" applyProtection="1"/>
    <xf numFmtId="0" fontId="0" fillId="10" borderId="15" xfId="0" applyFill="1" applyBorder="1" applyProtection="1"/>
    <xf numFmtId="0" fontId="0" fillId="10" borderId="15" xfId="0" applyFill="1" applyBorder="1" applyAlignment="1" applyProtection="1">
      <alignment wrapText="1"/>
    </xf>
    <xf numFmtId="9" fontId="0" fillId="10" borderId="16" xfId="1" applyFont="1" applyFill="1" applyBorder="1" applyProtection="1"/>
    <xf numFmtId="0" fontId="0" fillId="0" borderId="9" xfId="0" applyBorder="1" applyProtection="1"/>
    <xf numFmtId="0" fontId="0" fillId="0" borderId="9" xfId="0" applyBorder="1" applyAlignment="1" applyProtection="1">
      <alignment wrapText="1"/>
    </xf>
    <xf numFmtId="164" fontId="0" fillId="0" borderId="9" xfId="4" applyNumberFormat="1" applyFont="1" applyBorder="1" applyProtection="1"/>
    <xf numFmtId="9" fontId="0" fillId="0" borderId="9" xfId="1" applyFont="1" applyBorder="1" applyProtection="1"/>
    <xf numFmtId="164" fontId="0" fillId="0" borderId="9" xfId="4" applyNumberFormat="1" applyFont="1" applyFill="1" applyBorder="1" applyProtection="1"/>
    <xf numFmtId="0" fontId="0" fillId="0" borderId="11" xfId="0" applyBorder="1" applyProtection="1"/>
    <xf numFmtId="0" fontId="0" fillId="0" borderId="11" xfId="0" applyBorder="1" applyAlignment="1" applyProtection="1">
      <alignment wrapText="1"/>
    </xf>
    <xf numFmtId="164" fontId="0" fillId="0" borderId="11" xfId="4" applyNumberFormat="1" applyFont="1" applyBorder="1" applyProtection="1"/>
    <xf numFmtId="9" fontId="0" fillId="0" borderId="11" xfId="1" applyFont="1" applyBorder="1" applyProtection="1"/>
    <xf numFmtId="0" fontId="1" fillId="9" borderId="13" xfId="0" applyFont="1" applyFill="1" applyBorder="1" applyAlignment="1" applyProtection="1">
      <alignment wrapText="1"/>
    </xf>
    <xf numFmtId="0" fontId="1" fillId="9" borderId="13" xfId="0" applyFont="1" applyFill="1" applyBorder="1" applyAlignment="1" applyProtection="1">
      <alignment horizontal="center" wrapText="1"/>
    </xf>
    <xf numFmtId="164" fontId="0" fillId="10" borderId="15" xfId="4" applyNumberFormat="1" applyFont="1" applyFill="1" applyBorder="1" applyProtection="1"/>
    <xf numFmtId="164" fontId="0" fillId="0" borderId="0" xfId="4" applyNumberFormat="1" applyFont="1" applyProtection="1"/>
    <xf numFmtId="9" fontId="0" fillId="0" borderId="0" xfId="1" applyFont="1" applyProtection="1"/>
    <xf numFmtId="0" fontId="0" fillId="0" borderId="0" xfId="0" applyFont="1" applyProtection="1"/>
    <xf numFmtId="0" fontId="1" fillId="10" borderId="19" xfId="0" applyFont="1" applyFill="1" applyBorder="1" applyProtection="1"/>
    <xf numFmtId="0" fontId="28" fillId="0" borderId="0" xfId="0" applyFont="1" applyFill="1" applyBorder="1" applyAlignment="1" applyProtection="1"/>
    <xf numFmtId="164" fontId="0" fillId="0" borderId="9" xfId="0" applyNumberFormat="1" applyBorder="1" applyProtection="1"/>
    <xf numFmtId="0" fontId="0" fillId="0" borderId="9" xfId="0" applyNumberFormat="1" applyBorder="1" applyProtection="1"/>
    <xf numFmtId="0" fontId="0" fillId="18" borderId="0" xfId="0" applyFill="1" applyProtection="1"/>
    <xf numFmtId="0" fontId="0" fillId="0" borderId="39" xfId="0" applyBorder="1" applyProtection="1"/>
    <xf numFmtId="0" fontId="0" fillId="0" borderId="41" xfId="0" applyBorder="1" applyProtection="1"/>
    <xf numFmtId="0" fontId="0" fillId="0" borderId="37" xfId="0" applyBorder="1" applyProtection="1"/>
    <xf numFmtId="0" fontId="0" fillId="0" borderId="42" xfId="0" applyBorder="1" applyProtection="1"/>
    <xf numFmtId="0" fontId="0" fillId="0" borderId="0" xfId="0" applyBorder="1" applyProtection="1"/>
    <xf numFmtId="0" fontId="0" fillId="0" borderId="43" xfId="0" applyBorder="1" applyProtection="1"/>
    <xf numFmtId="0" fontId="1" fillId="17" borderId="44" xfId="0" applyFont="1" applyFill="1" applyBorder="1" applyAlignment="1" applyProtection="1">
      <alignment wrapText="1"/>
    </xf>
    <xf numFmtId="0" fontId="1" fillId="17" borderId="45" xfId="0" applyFont="1" applyFill="1" applyBorder="1" applyAlignment="1" applyProtection="1">
      <alignment wrapText="1"/>
    </xf>
    <xf numFmtId="0" fontId="1" fillId="17" borderId="46" xfId="0" applyFont="1" applyFill="1" applyBorder="1" applyAlignment="1" applyProtection="1">
      <alignment wrapText="1"/>
    </xf>
    <xf numFmtId="0" fontId="0" fillId="0" borderId="24" xfId="0" applyBorder="1" applyAlignment="1" applyProtection="1">
      <alignment horizontal="left"/>
    </xf>
    <xf numFmtId="164" fontId="0" fillId="0" borderId="25" xfId="0" applyNumberFormat="1" applyBorder="1" applyProtection="1"/>
    <xf numFmtId="9" fontId="0" fillId="0" borderId="25" xfId="1" applyFont="1" applyBorder="1" applyProtection="1"/>
    <xf numFmtId="9" fontId="0" fillId="0" borderId="26" xfId="1" applyFont="1" applyFill="1" applyBorder="1" applyProtection="1"/>
    <xf numFmtId="0" fontId="0" fillId="0" borderId="27" xfId="0" applyBorder="1" applyAlignment="1" applyProtection="1">
      <alignment horizontal="left"/>
    </xf>
    <xf numFmtId="9" fontId="0" fillId="0" borderId="28" xfId="1" applyFont="1" applyBorder="1" applyProtection="1"/>
    <xf numFmtId="9" fontId="0" fillId="18" borderId="28" xfId="1" applyFont="1" applyFill="1" applyBorder="1" applyProtection="1"/>
    <xf numFmtId="0" fontId="0" fillId="0" borderId="29" xfId="0" applyBorder="1" applyAlignment="1" applyProtection="1">
      <alignment horizontal="left"/>
    </xf>
    <xf numFmtId="164" fontId="0" fillId="0" borderId="30" xfId="0" applyNumberFormat="1" applyBorder="1" applyProtection="1"/>
    <xf numFmtId="9" fontId="0" fillId="0" borderId="30" xfId="1" applyFont="1" applyBorder="1" applyProtection="1"/>
    <xf numFmtId="9" fontId="0" fillId="0" borderId="31" xfId="1" applyFont="1" applyBorder="1" applyProtection="1"/>
    <xf numFmtId="0" fontId="0" fillId="0" borderId="0" xfId="0" applyAlignment="1" applyProtection="1">
      <alignment vertical="center"/>
    </xf>
    <xf numFmtId="0" fontId="0" fillId="0" borderId="0" xfId="0" applyAlignment="1" applyProtection="1">
      <alignment wrapText="1"/>
    </xf>
    <xf numFmtId="0" fontId="30" fillId="0" borderId="0" xfId="0" applyFont="1" applyAlignment="1" applyProtection="1">
      <alignment wrapText="1"/>
    </xf>
    <xf numFmtId="0" fontId="1" fillId="19" borderId="9" xfId="0" applyFont="1" applyFill="1" applyBorder="1" applyAlignment="1" applyProtection="1">
      <alignment vertical="center" wrapText="1"/>
    </xf>
    <xf numFmtId="0" fontId="0" fillId="19" borderId="9" xfId="0" applyFill="1" applyBorder="1" applyAlignment="1" applyProtection="1">
      <alignment wrapText="1"/>
    </xf>
    <xf numFmtId="0" fontId="15" fillId="0" borderId="0" xfId="0" applyFont="1" applyAlignment="1" applyProtection="1">
      <alignment wrapText="1"/>
    </xf>
    <xf numFmtId="0" fontId="15" fillId="0" borderId="0" xfId="0" applyFont="1" applyBorder="1" applyAlignment="1" applyProtection="1">
      <alignment wrapText="1"/>
    </xf>
    <xf numFmtId="0" fontId="3" fillId="0" borderId="0" xfId="0" applyFont="1" applyAlignment="1" applyProtection="1">
      <alignment vertical="center" wrapText="1"/>
    </xf>
    <xf numFmtId="0" fontId="0" fillId="0" borderId="9" xfId="0" applyBorder="1" applyAlignment="1">
      <alignment vertical="top" wrapText="1"/>
    </xf>
    <xf numFmtId="0" fontId="0" fillId="0" borderId="9" xfId="0" applyBorder="1" applyAlignment="1">
      <alignment horizontal="left" vertical="top" wrapText="1"/>
    </xf>
    <xf numFmtId="0" fontId="0" fillId="0" borderId="7" xfId="0" applyBorder="1" applyAlignment="1">
      <alignment wrapText="1"/>
    </xf>
    <xf numFmtId="0" fontId="0" fillId="0" borderId="0" xfId="0" applyAlignment="1">
      <alignment horizontal="center" wrapText="1"/>
    </xf>
    <xf numFmtId="0" fontId="3"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3"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6" fillId="3" borderId="1"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wrapText="1"/>
    </xf>
  </cellXfs>
  <cellStyles count="6">
    <cellStyle name="Comma" xfId="4" builtinId="3"/>
    <cellStyle name="Currency" xfId="2" builtinId="4"/>
    <cellStyle name="Hyperlink" xfId="5" builtinId="8"/>
    <cellStyle name="Normal" xfId="0" builtinId="0"/>
    <cellStyle name="Normal 2" xfId="3"/>
    <cellStyle name="Percent" xfId="1" builtinId="5"/>
  </cellStyles>
  <dxfs count="1185">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val="0"/>
      </font>
    </dxf>
    <dxf>
      <font>
        <b/>
      </font>
    </dxf>
    <dxf>
      <font>
        <b val="0"/>
      </font>
    </dxf>
    <dxf>
      <font>
        <b/>
      </font>
    </dxf>
    <dxf>
      <alignment wrapText="1" readingOrder="0"/>
    </dxf>
    <dxf>
      <alignment wrapText="1" readingOrder="0"/>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alignment wrapText="1" readingOrder="0"/>
    </dxf>
    <dxf>
      <alignment wrapText="1" readingOrder="0"/>
    </dxf>
    <dxf>
      <border>
        <top style="thin">
          <color indexed="64"/>
        </top>
        <vertical style="thin">
          <color indexed="64"/>
        </vertical>
        <horizontal style="thin">
          <color indexed="64"/>
        </horizontal>
      </border>
    </dxf>
    <dxf>
      <border>
        <top style="thin">
          <color indexed="64"/>
        </top>
        <bottom style="thin">
          <color indexed="64"/>
        </bottom>
      </border>
    </dxf>
    <dxf>
      <border>
        <bottom style="thin">
          <color indexed="64"/>
        </bottom>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right/>
        <top/>
        <bottom/>
      </border>
    </dxf>
    <dxf>
      <border>
        <top style="thin">
          <color indexed="64"/>
        </top>
        <vertical style="thin">
          <color indexed="64"/>
        </vertical>
        <horizontal style="thin">
          <color indexed="64"/>
        </horizontal>
      </border>
    </dxf>
    <dxf>
      <border>
        <bottom style="thin">
          <color indexed="64"/>
        </bottom>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border>
        <left style="thin">
          <color indexed="64"/>
        </left>
        <right style="thin">
          <color indexed="64"/>
        </right>
        <top style="thin">
          <color indexed="64"/>
        </top>
        <bottom style="thin">
          <color indexed="64"/>
        </bottom>
      </border>
    </dxf>
    <dxf>
      <border>
        <left/>
        <right/>
        <top/>
        <bottom/>
        <horizontal/>
      </border>
    </dxf>
    <dxf>
      <alignment wrapText="1" readingOrder="0"/>
    </dxf>
    <dxf>
      <border>
        <left style="thin">
          <color indexed="64"/>
        </left>
        <right style="thin">
          <color indexed="64"/>
        </right>
        <top style="thin">
          <color indexed="64"/>
        </top>
        <bottom style="thin">
          <color indexed="64"/>
        </bottom>
      </border>
    </dxf>
    <dxf>
      <border>
        <left/>
        <right/>
        <top/>
        <bottom/>
        <horizontal/>
      </border>
    </dxf>
    <dxf>
      <alignment wrapText="1" readingOrder="0"/>
    </dxf>
    <dxf>
      <border>
        <left style="thin">
          <color indexed="64"/>
        </left>
        <right style="thin">
          <color indexed="64"/>
        </right>
        <top style="thin">
          <color indexed="64"/>
        </top>
        <bottom style="thin">
          <color indexed="64"/>
        </bottom>
      </border>
    </dxf>
    <dxf>
      <border>
        <left/>
        <right/>
        <top/>
        <bottom/>
        <horizontal/>
      </border>
    </dxf>
    <dxf>
      <alignment wrapText="1" readingOrder="0"/>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horizontal/>
      </border>
    </dxf>
    <dxf>
      <alignment wrapText="1" readingOrder="0"/>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horizontal/>
      </border>
    </dxf>
    <dxf>
      <border>
        <vertical style="thin">
          <color indexed="64"/>
        </vertical>
      </border>
    </dxf>
    <dxf>
      <border>
        <left style="thin">
          <color indexed="64"/>
        </left>
        <right style="thin">
          <color indexed="64"/>
        </right>
        <top style="thin">
          <color indexed="64"/>
        </top>
        <bottom style="thin">
          <color indexed="64"/>
        </bottom>
      </border>
    </dxf>
    <dxf>
      <border>
        <left/>
        <right/>
        <top/>
        <bottom/>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border>
        <left style="thin">
          <color indexed="64"/>
        </lef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left style="thin">
          <color indexed="64"/>
        </left>
        <right style="thin">
          <color indexed="64"/>
        </right>
        <top style="thin">
          <color indexed="64"/>
        </top>
        <bottom style="thin">
          <color indexed="64"/>
        </bottom>
      </border>
    </dxf>
    <dxf>
      <border>
        <left/>
        <right/>
        <top/>
        <bottom/>
        <horizontal/>
      </border>
    </dxf>
    <dxf>
      <fill>
        <patternFill>
          <bgColor theme="0" tint="-0.14999847407452621"/>
        </patternFill>
      </fill>
    </dxf>
    <dxf>
      <fill>
        <patternFill patternType="solid">
          <bgColor theme="0" tint="-0.249977111117893"/>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font>
        <color rgb="FF006100"/>
      </font>
      <fill>
        <patternFill>
          <bgColor rgb="FFC6EF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504825</xdr:colOff>
      <xdr:row>9</xdr:row>
      <xdr:rowOff>95251</xdr:rowOff>
    </xdr:from>
    <xdr:to>
      <xdr:col>24</xdr:col>
      <xdr:colOff>202062</xdr:colOff>
      <xdr:row>10</xdr:row>
      <xdr:rowOff>895351</xdr:rowOff>
    </xdr:to>
    <xdr:pic>
      <xdr:nvPicPr>
        <xdr:cNvPr id="2" name="Picture 1" descr="This is just an excerpt of the tab to show the headers as and explaination on how to use the tool." title="excerpt of Tab 2 &quot;Activity_ReportingTool&quot; "/>
        <xdr:cNvPicPr>
          <a:picLocks noChangeAspect="1"/>
        </xdr:cNvPicPr>
      </xdr:nvPicPr>
      <xdr:blipFill>
        <a:blip xmlns:r="http://schemas.openxmlformats.org/officeDocument/2006/relationships" r:embed="rId1"/>
        <a:stretch>
          <a:fillRect/>
        </a:stretch>
      </xdr:blipFill>
      <xdr:spPr>
        <a:xfrm>
          <a:off x="1114425" y="3048001"/>
          <a:ext cx="14584812" cy="990600"/>
        </a:xfrm>
        <a:prstGeom prst="rect">
          <a:avLst/>
        </a:prstGeom>
      </xdr:spPr>
    </xdr:pic>
    <xdr:clientData/>
  </xdr:twoCellAnchor>
  <xdr:twoCellAnchor editAs="oneCell">
    <xdr:from>
      <xdr:col>1</xdr:col>
      <xdr:colOff>590550</xdr:colOff>
      <xdr:row>12</xdr:row>
      <xdr:rowOff>66675</xdr:rowOff>
    </xdr:from>
    <xdr:to>
      <xdr:col>17</xdr:col>
      <xdr:colOff>446365</xdr:colOff>
      <xdr:row>13</xdr:row>
      <xdr:rowOff>180814</xdr:rowOff>
    </xdr:to>
    <xdr:pic>
      <xdr:nvPicPr>
        <xdr:cNvPr id="3" name="Picture 2" descr="This is just an excerpt of the tab to show the headers as and explaination on how to use the tool." title="Excerpt for Tab 3 &quot;Milestone_summary&quot;"/>
        <xdr:cNvPicPr>
          <a:picLocks noChangeAspect="1"/>
        </xdr:cNvPicPr>
      </xdr:nvPicPr>
      <xdr:blipFill>
        <a:blip xmlns:r="http://schemas.openxmlformats.org/officeDocument/2006/relationships" r:embed="rId2"/>
        <a:stretch>
          <a:fillRect/>
        </a:stretch>
      </xdr:blipFill>
      <xdr:spPr>
        <a:xfrm>
          <a:off x="1200150" y="4991100"/>
          <a:ext cx="10476190" cy="1285714"/>
        </a:xfrm>
        <a:prstGeom prst="rect">
          <a:avLst/>
        </a:prstGeom>
      </xdr:spPr>
    </xdr:pic>
    <xdr:clientData/>
  </xdr:twoCellAnchor>
  <xdr:twoCellAnchor editAs="oneCell">
    <xdr:from>
      <xdr:col>1</xdr:col>
      <xdr:colOff>561975</xdr:colOff>
      <xdr:row>16</xdr:row>
      <xdr:rowOff>28575</xdr:rowOff>
    </xdr:from>
    <xdr:to>
      <xdr:col>11</xdr:col>
      <xdr:colOff>989736</xdr:colOff>
      <xdr:row>16</xdr:row>
      <xdr:rowOff>1104695</xdr:rowOff>
    </xdr:to>
    <xdr:pic>
      <xdr:nvPicPr>
        <xdr:cNvPr id="4" name="Picture 3" descr="This is just an excerpt of the tab to show the headers as and explaination on how to use the tool." title="Excerpt for Tab 4 &quot;ProgramProgress&quot;"/>
        <xdr:cNvPicPr>
          <a:picLocks noChangeAspect="1"/>
        </xdr:cNvPicPr>
      </xdr:nvPicPr>
      <xdr:blipFill>
        <a:blip xmlns:r="http://schemas.openxmlformats.org/officeDocument/2006/relationships" r:embed="rId3"/>
        <a:stretch>
          <a:fillRect/>
        </a:stretch>
      </xdr:blipFill>
      <xdr:spPr>
        <a:xfrm>
          <a:off x="1171575" y="7191375"/>
          <a:ext cx="6914286" cy="1076120"/>
        </a:xfrm>
        <a:prstGeom prst="rect">
          <a:avLst/>
        </a:prstGeom>
      </xdr:spPr>
    </xdr:pic>
    <xdr:clientData/>
  </xdr:twoCellAnchor>
  <xdr:twoCellAnchor editAs="oneCell">
    <xdr:from>
      <xdr:col>1</xdr:col>
      <xdr:colOff>571500</xdr:colOff>
      <xdr:row>19</xdr:row>
      <xdr:rowOff>95250</xdr:rowOff>
    </xdr:from>
    <xdr:to>
      <xdr:col>23</xdr:col>
      <xdr:colOff>581025</xdr:colOff>
      <xdr:row>30</xdr:row>
      <xdr:rowOff>66417</xdr:rowOff>
    </xdr:to>
    <xdr:pic>
      <xdr:nvPicPr>
        <xdr:cNvPr id="5" name="Picture 4" descr="This is just an excerpt of the tab to show the headers as and explaination on how to use the tool." title="Tab 5 &quot;Milestone Reporting Tool&quot;"/>
        <xdr:cNvPicPr>
          <a:picLocks noChangeAspect="1"/>
        </xdr:cNvPicPr>
      </xdr:nvPicPr>
      <xdr:blipFill>
        <a:blip xmlns:r="http://schemas.openxmlformats.org/officeDocument/2006/relationships" r:embed="rId4"/>
        <a:stretch>
          <a:fillRect/>
        </a:stretch>
      </xdr:blipFill>
      <xdr:spPr>
        <a:xfrm>
          <a:off x="1181100" y="8886825"/>
          <a:ext cx="14287500" cy="206666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Nicole Sandberg" refreshedDate="44070.638855902776" createdVersion="6" refreshedVersion="6" minRefreshableVersion="3" recordCount="69">
  <cacheSource type="worksheet">
    <worksheetSource name="_xlnm.Print_Area" sheet="Master"/>
  </cacheSource>
  <cacheFields count="80">
    <cacheField name="Goal(s)" numFmtId="0">
      <sharedItems containsMixedTypes="1" containsNumber="1" containsInteger="1" minValue="0" maxValue="5" count="22">
        <n v="0"/>
        <s v="1, 2, 3"/>
        <n v="2"/>
        <n v="5"/>
        <s v="1, 2, 5"/>
        <n v="3"/>
        <s v="3, 4"/>
        <s v="1-5"/>
        <s v="1, 2, 4, 5"/>
        <s v="1, 3"/>
        <s v="1, 3, 4, 5"/>
        <s v="1, 2"/>
        <n v="1"/>
        <s v="1, 3, 4"/>
        <s v="1, 4"/>
        <n v="4"/>
        <s v="1, 2, 3, 4"/>
        <s v="1, 2,"/>
        <s v="2, 3"/>
        <s v="1, 2, 4"/>
        <s v="1, 5"/>
        <s v="4, 5"/>
      </sharedItems>
    </cacheField>
    <cacheField name="Source Sector" numFmtId="0">
      <sharedItems containsMixedTypes="1" containsNumber="1" containsInteger="1" minValue="0" maxValue="0" count="9">
        <n v="0"/>
        <s v="Watershed"/>
        <s v="Agriculture"/>
        <s v="resource protection"/>
        <s v="Onsite Septic"/>
        <s v="Resource Extraction"/>
        <s v="Developed Lands"/>
        <s v="Forestry"/>
        <s v="Watershed Roundtables"/>
      </sharedItems>
    </cacheField>
    <cacheField name="Objectives" numFmtId="0">
      <sharedItems containsMixedTypes="1" containsNumber="1" containsInteger="1" minValue="0" maxValue="0" count="29">
        <n v="0"/>
        <s v="Objective A: Watershed Assessment and TMDL Development "/>
        <s v="Objective B: Implementation Plan Development "/>
        <s v="Objective C: Watershed Implementation Project "/>
        <s v="Objective D: Compliant NPS Pollution Management Program"/>
        <s v="Objective E: Water Quality Improvement "/>
        <s v="Objective A: Agricultural BMP Implementation "/>
        <s v="Objective B: Nutrient Management "/>
        <s v="Objective C: Resource Management Planning "/>
        <s v="Objective D: Agricultural Stewardship Act Program "/>
        <s v="Objective A: Healthy Waters Program Objective"/>
        <s v="Objective B: Chesapeake Bay Preservation Act Program"/>
        <s v="Objective C: Coastal Nonpoint Source Program"/>
        <s v="Objective D: Source Water Protection Program"/>
        <s v="Objective A: General Onsite Sewage and Water Program"/>
        <s v="Objective B: Regulation Implementation"/>
        <s v="Objective C: Support Best Management Practice Installation"/>
        <s v="Objective D: DEQ Grants and Programs "/>
        <s v="Objective A: General Resource Extraction "/>
        <s v="Objective B: Enforcement of Laws Objective"/>
        <s v="Objective C: Identifying Sources of Water Quality Degradation "/>
        <s v="Objective D: Implementation of Abandoned and Orphaned Mined Land Programs"/>
        <s v="Objective A: Urban Nutrient Management "/>
        <s v="Objective B: Stormwater and Developed Lands "/>
        <s v="Objective A: General Forestry Program"/>
        <s v="Objective B: Forestry BMP Implementation "/>
        <s v="Objective C: Riparian Buffer Initiative "/>
        <s v="Objective D: Urban Forestry Initiative "/>
        <s v="Objective A: Watershed Roundtable Initiative "/>
      </sharedItems>
    </cacheField>
    <cacheField name="Activity" numFmtId="0">
      <sharedItems containsMixedTypes="1" containsNumber="1" containsInteger="1" minValue="0" maxValue="0" count="69" longText="1">
        <n v="0"/>
        <s v="Activity 1: Biennially assess NPS pollution potential and indicators for prioritizing NPS corrective actions."/>
        <s v="Activity 2: Complete plans to address priority impaired waters so that 100% of our priority areas for 2016-2022 are met by September 2022."/>
        <s v="Activity 3: Establish a new set of priority waters for 2023-2029."/>
        <s v="Activity 4: Continue to develop TMDLs to work toward meeting 100% of our priority areas for 2023-2029."/>
        <s v="Activity 5: Develop approximately three (3) implementation plans (IPs) per year that address fifteen (15) total impaired waterbody segments."/>
        <s v="Activity 6: Develop a 6-year prioritization process for IP development and a biannual prioritized list of existing TMDLs to be addressed by IPs."/>
        <s v="Activity 7: Continually fund 10-15 implementation projects annually."/>
        <s v="Activity 8: Update DEQ TMDL BMP Cost-share Guidelines biannually."/>
        <s v="Activity 9: Estimate and report annual reductions in nitrogen, phosphorous, sediment, and bacteria achieved via BMP implementation."/>
        <s v="Activity 10: Report on the progress of meeting goals and milestones of select number of implementation plans."/>
        <s v="Activity 11: Further develop databases and tools to track implementation progress."/>
        <s v="Activity 12: Update VA's NPS management plan every five years."/>
        <s v="Activity 13: Support the monitoring of key implementation plan watersheds with active BMP installation."/>
        <s v="Activity 14: Identify waterbodies in state's 303(d) list and integrated report that are primarily impaired by NPS pollutants and demonstrate a significant trend of improved water quality."/>
        <s v="Activity 15: Hold interagency meetings with target agency programs to further water quality improvement opportunities."/>
        <s v="Activity 1: Complete an annual Agricultural Needs Assessment to guide funding and program allocation decisions. "/>
        <s v="Activity 2: Foster widespread adoption of cost-effective agricultural BMPs."/>
        <s v="Activity 3: Implement the five priority agricultural BMPs in the Chesapeake Bay watershed in order to meet the Commonwealth's nutrient and sediment pollution goals."/>
        <s v="Activity 4: Provide funding and technical assistance to Virginia's 47 Soil and Water Conservation Districts to deliver technical assistance to implement cost-share program."/>
        <s v="Activity 5: Develop Agricultural NPS Assessment Data."/>
        <s v="Activity 6: Implement policies outlined in the Phase III WIP for the Chesapeake Bay."/>
        <s v="Activity 7: Manage urban and agricultural nutrients found in fertilizers, manure, biosolids, and other sources."/>
        <s v="Activity 8: Train staff and public in the development of nutrient management plans."/>
        <s v="Activity 9: Continue to develop and implement programs to address unpermitted dairies, precision nutrient management planning, etc."/>
        <s v="Activity 10: Encourage the implementation of additional agricultural BMPs and promote increased reporting and verification of voluntary BMPs."/>
        <s v="Activity 11: Achieve widespread implementation of the RMP Program by agricultural producers."/>
        <s v="Activity 12: Identify water quality problems and help farmers correct them in a commonsense manner that accommodates both the farmer and the environment."/>
        <s v="Activity 13: Respond to all water quality complaints in a timely fashion."/>
        <s v="Activity 14: Provide programmatic outreach and education to Soil and Water Conservation Districts, farmers, and the general public."/>
        <s v="Activity 1: Implement Healthy Waters Program, partially through 319 funds."/>
        <s v="Activity 2: Continue to undertake regulatory compliance evaluations and provide technical assistance to support implementation of the Chesapeake Bay Preservation Act."/>
        <s v="Activity 3: Implement components of the Coastal NPS Program through the Virginia Coastal Zone Management Program, including cumulative and secondary impacts to water resources."/>
        <s v="Activity 4: The Source Water Protection Program will continue to focus on education, empowerment, and financing initiatives through its various programs and partnerships."/>
        <s v="Activity 1: Protect public health and surface and groundwater quality."/>
        <s v="Activity 2: Maintain and develop programs that implement both the Sewage Handling and Disposal Regulations (12 VAC 5-610) and Regulations for Alternative Onsite Sewage Systems (12 VAC 5-613)."/>
        <s v="Activity 3: Work to document and report the number of septic pump-outs, connections to public sewers, repairs, replacements, and alternative septic systems installed."/>
        <s v="Activity 4: Implement the septic pump-out requirements of the Chesapeake Bay Preservation Act."/>
        <s v="Activity 5: Provide funding and technical services to initiate projects to address straight pipes and failing or failed residential onsite sewage systems identified in local NPS Implementation Plans."/>
        <s v="Activity 6: Pursue other sources of funding to address failing on-site sewage systems including but not limited to Revolving Loan Funds, Water Quality Improvement Fund, etc."/>
        <s v="Activity 1: Reduce water quality impacts associated with resource extraction activities by proper site planning and best management practice implementation."/>
        <s v="Activity 2: Reduce NPS pollution from abandoned and orphaned mined land."/>
        <s v="Activity 3: Include water quality goals in prioritization of areas for reclamation activities."/>
        <s v="Activity 4: Document and report reclamation of active, orphaned, and abandoned mine sites."/>
        <s v="Activity 5: Enhance coordination between DEQ and DMME to collect and report data on BMPs installed on active mine sites as well as reclamation of active, abandoned, and orphaned mines."/>
        <s v="Activity 6: DMME will interpret and enforce Virginia mining laws consistently and review mining and drilling permits, taking appropriate action to ensure compliance."/>
        <s v="Activity 7: DMME will inventory, monitor, and report areas contributing significant sediments and mine water discharges to the water resources of Virginia and consider the pollution as part of the selection process for determining which sites will be reclaimed."/>
        <s v="Activity 8: DMME will investigate reported occurrences of NPS pollution and when appropriate take action to eliminate, abate, or prevent water resource degradation."/>
        <s v="Activity 9: Document and report reclamation of active, orphaned, and abandoned mine sites."/>
        <s v="Activity 10: Continue to inventory abandoned and orphaned mine land sites to provide the capability to target impaired waterbodies and to provide an ongoing basis for prioritizing and assessing program effectiveness."/>
        <s v="Activity 1: Increase nutrient management planning to include 85% of all applicable state-owned land."/>
        <s v="Activity 2: Control NPS pollution from developed sites to protect downstream properties and local health."/>
        <s v="Activity 3: Implement state policies outlined in Virginia’s Phase III Watershed Implementation Plan for the Chesapeake Bay TMDL."/>
        <s v="Activity 4: Fund, where possible, urban components of EPA-approved implementation plans for activities not directly implementing a permit."/>
        <s v="Activity 1: Provide technical services, best management practices information, and silvicultural activity enforcement on the Commonwealth's forest watersheds, non‐tidal wetlands and riparian areas to help ensure the quality of drinking and recreational waters from these areas for future generations."/>
        <s v="Activity 2: Provide cost-share to implement forestry BMPs."/>
        <s v="Activity 3: Protect and enhance water quality by increasing compliance with BMPs on forest harvest sites."/>
        <s v="Activity 4: Maintain robust Harvest Inspection and Logger Education Programs."/>
        <s v="Activity 5: Utilize and support the water quality law enforcement program."/>
        <s v="Activity 6: Monitor streams for sediment deposition."/>
        <s v="Activity 7: Implement state policies outlined in Phase III WIP for the Chesapeake Bay."/>
        <s v="Activity 8: Increase the amount of forestland protected and/or established in Virginia watersheds."/>
        <s v="Activity 9: Work with partners, agencies and groups to establish new buffers as outlined in the Riparian Forest Buffer Implementation Plan."/>
        <s v="Activity 10: Provide educational opportunities aimed at promoting an increase in riparian plantings and educating landowners on the importance of forests for water quality."/>
        <s v="Activity 11: Mitigate the water quality impacts of urban and suburban stormwater and impervious surfaces."/>
        <s v="Activity 12: Develop and implement programs that encourage the implementation of tree planting projects and forest management strategies."/>
        <s v="Activity 13: Encourage municipalities to include the use of forests and trees as a stormwater BMP."/>
        <s v="Activity 1: Establish watershed roundtables for priority river basins to provide watershed-based forums for stakeholders to participate in defining critical watershed needs, targeting problems for solutions, and providing input on potential management options to restore and protect water quality."/>
        <s v="Activity 2: Provide funding for at least eight watershed roundtables annually (through Section 319(h)) for Southern Rivers and Chesapeake Bay Implementation Grant for Bay roundtables. "/>
      </sharedItems>
    </cacheField>
    <cacheField name="Milestone(s)" numFmtId="0">
      <sharedItems containsMixedTypes="1" containsNumber="1" containsInteger="1" minValue="0" maxValue="0" count="43">
        <n v="0"/>
        <s v="W7"/>
        <s v="W1"/>
        <s v="W2"/>
        <s v="W3"/>
        <s v="W4"/>
        <s v="W8"/>
        <s v="W9"/>
        <s v="W6"/>
        <s v="W0"/>
        <s v="W10, W11"/>
        <s v="W12"/>
        <s v="W13"/>
        <s v="A1"/>
        <s v="A5"/>
        <s v="A2"/>
        <s v="A8"/>
        <s v="A3"/>
        <s v="A9"/>
        <s v="A4"/>
        <s v="A6"/>
        <s v="A7"/>
        <s v="P1"/>
        <s v="P2"/>
        <s v="P4"/>
        <s v="P3"/>
        <s v="S2"/>
        <s v="S1, S3"/>
        <s v="S1"/>
        <s v="S1, S2, S3"/>
        <s v="M1, M2"/>
        <s v="M5"/>
        <s v="M1-M5"/>
        <s v="M3"/>
        <s v="M4"/>
        <s v="M1"/>
        <s v="U1"/>
        <s v="F1, F4"/>
        <s v="F1"/>
        <s v="F4"/>
        <s v="F3"/>
        <s v="F2"/>
        <s v="R1"/>
      </sharedItems>
    </cacheField>
    <cacheField name="FY20" numFmtId="0">
      <sharedItems containsNonDate="0" containsString="0" containsBlank="1"/>
    </cacheField>
    <cacheField name="FY21" numFmtId="0">
      <sharedItems containsNonDate="0" containsString="0" containsBlank="1"/>
    </cacheField>
    <cacheField name="FY22" numFmtId="0">
      <sharedItems containsNonDate="0" containsString="0" containsBlank="1"/>
    </cacheField>
    <cacheField name="FY23" numFmtId="0">
      <sharedItems containsNonDate="0" containsString="0" containsBlank="1"/>
    </cacheField>
    <cacheField name="FY24" numFmtId="0">
      <sharedItems containsNonDate="0" containsString="0" containsBlank="1"/>
    </cacheField>
    <cacheField name="Unique  Activity Code" numFmtId="0">
      <sharedItems containsMixedTypes="1" containsNumber="1" containsInteger="1" minValue="0" maxValue="0"/>
    </cacheField>
    <cacheField name="Report Order" numFmtId="0">
      <sharedItems containsString="0" containsBlank="1" containsNumber="1" containsInteger="1" minValue="0" maxValue="33"/>
    </cacheField>
    <cacheField name="G1" numFmtId="0">
      <sharedItems containsString="0" containsBlank="1" containsNumber="1" containsInteger="1" minValue="0" maxValue="1"/>
    </cacheField>
    <cacheField name="G2" numFmtId="0">
      <sharedItems containsString="0" containsBlank="1" containsNumber="1" containsInteger="1" minValue="0" maxValue="1"/>
    </cacheField>
    <cacheField name="G3" numFmtId="0">
      <sharedItems containsString="0" containsBlank="1" containsNumber="1" containsInteger="1" minValue="0" maxValue="1"/>
    </cacheField>
    <cacheField name="G4" numFmtId="0">
      <sharedItems containsString="0" containsBlank="1" containsNumber="1" containsInteger="1" minValue="0" maxValue="1"/>
    </cacheField>
    <cacheField name="G5" numFmtId="0">
      <sharedItems containsBlank="1" containsMixedTypes="1" containsNumber="1" containsInteger="1" minValue="0" maxValue="1"/>
    </cacheField>
    <cacheField name="A01" numFmtId="0">
      <sharedItems containsString="0" containsBlank="1" containsNumber="1" containsInteger="1" minValue="0" maxValue="1"/>
    </cacheField>
    <cacheField name="A02-a" numFmtId="0">
      <sharedItems containsString="0" containsBlank="1" containsNumber="1" containsInteger="1" minValue="0" maxValue="1"/>
    </cacheField>
    <cacheField name="A02-b" numFmtId="0">
      <sharedItems containsString="0" containsBlank="1" containsNumber="1" containsInteger="1" minValue="0" maxValue="1"/>
    </cacheField>
    <cacheField name="A02-c" numFmtId="0">
      <sharedItems containsString="0" containsBlank="1" containsNumber="1" containsInteger="1" minValue="0" maxValue="1"/>
    </cacheField>
    <cacheField name="A02-d" numFmtId="0">
      <sharedItems containsString="0" containsBlank="1" containsNumber="1" containsInteger="1" minValue="0" maxValue="1"/>
    </cacheField>
    <cacheField name="A02-e" numFmtId="0">
      <sharedItems containsString="0" containsBlank="1" containsNumber="1" containsInteger="1" minValue="0" maxValue="1"/>
    </cacheField>
    <cacheField name="A02-f" numFmtId="0">
      <sharedItems containsString="0" containsBlank="1" containsNumber="1" containsInteger="1" minValue="0" maxValue="1"/>
    </cacheField>
    <cacheField name="A02-g" numFmtId="0">
      <sharedItems containsString="0" containsBlank="1" containsNumber="1" containsInteger="1" minValue="0" maxValue="1"/>
    </cacheField>
    <cacheField name="A02-h" numFmtId="0">
      <sharedItems containsString="0" containsBlank="1" containsNumber="1" containsInteger="1" minValue="0" maxValue="1"/>
    </cacheField>
    <cacheField name="A03" numFmtId="0">
      <sharedItems containsString="0" containsBlank="1" containsNumber="1" containsInteger="1" minValue="0" maxValue="1"/>
    </cacheField>
    <cacheField name="A04-a" numFmtId="0">
      <sharedItems containsString="0" containsBlank="1" containsNumber="1" containsInteger="1" minValue="0" maxValue="1"/>
    </cacheField>
    <cacheField name="A04-b" numFmtId="0">
      <sharedItems containsString="0" containsBlank="1" containsNumber="1" containsInteger="1" minValue="0" maxValue="1"/>
    </cacheField>
    <cacheField name="A05" numFmtId="0">
      <sharedItems containsString="0" containsBlank="1" containsNumber="1" containsInteger="1" minValue="0" maxValue="1"/>
    </cacheField>
    <cacheField name="A06-a" numFmtId="0">
      <sharedItems containsString="0" containsBlank="1" containsNumber="1" containsInteger="1" minValue="0" maxValue="1"/>
    </cacheField>
    <cacheField name="A06-b" numFmtId="0">
      <sharedItems containsString="0" containsBlank="1" containsNumber="1" containsInteger="1" minValue="0" maxValue="1"/>
    </cacheField>
    <cacheField name="A07" numFmtId="0">
      <sharedItems containsString="0" containsBlank="1" containsNumber="1" containsInteger="1" minValue="0" maxValue="1"/>
    </cacheField>
    <cacheField name="A08" numFmtId="0">
      <sharedItems containsString="0" containsBlank="1" containsNumber="1" containsInteger="1" minValue="0" maxValue="1"/>
    </cacheField>
    <cacheField name="A09" numFmtId="0">
      <sharedItems containsString="0" containsBlank="1" containsNumber="1" containsInteger="1" minValue="0" maxValue="1"/>
    </cacheField>
    <cacheField name="F01-a" numFmtId="0">
      <sharedItems containsString="0" containsBlank="1" containsNumber="1" containsInteger="1" minValue="0" maxValue="1"/>
    </cacheField>
    <cacheField name="F01-b" numFmtId="0">
      <sharedItems containsString="0" containsBlank="1" containsNumber="1" containsInteger="1" minValue="0" maxValue="1"/>
    </cacheField>
    <cacheField name="F02" numFmtId="0">
      <sharedItems containsString="0" containsBlank="1" containsNumber="1" containsInteger="1" minValue="0" maxValue="1"/>
    </cacheField>
    <cacheField name="F03" numFmtId="0">
      <sharedItems containsString="0" containsBlank="1" containsNumber="1" containsInteger="1" minValue="0" maxValue="1"/>
    </cacheField>
    <cacheField name="F04" numFmtId="0">
      <sharedItems containsString="0" containsBlank="1" containsNumber="1" containsInteger="1" minValue="0" maxValue="1"/>
    </cacheField>
    <cacheField name="M01" numFmtId="0">
      <sharedItems containsString="0" containsBlank="1" containsNumber="1" containsInteger="1" minValue="0" maxValue="1"/>
    </cacheField>
    <cacheField name="M02" numFmtId="0">
      <sharedItems containsString="0" containsBlank="1" containsNumber="1" containsInteger="1" minValue="0" maxValue="1"/>
    </cacheField>
    <cacheField name="M03" numFmtId="0">
      <sharedItems containsString="0" containsBlank="1" containsNumber="1" containsInteger="1" minValue="0" maxValue="1"/>
    </cacheField>
    <cacheField name="M04" numFmtId="0">
      <sharedItems containsString="0" containsBlank="1" containsNumber="1" containsInteger="1" minValue="0" maxValue="1"/>
    </cacheField>
    <cacheField name="M05" numFmtId="0">
      <sharedItems containsString="0" containsBlank="1" containsNumber="1" containsInteger="1" minValue="0" maxValue="1"/>
    </cacheField>
    <cacheField name="P01" numFmtId="0">
      <sharedItems containsString="0" containsBlank="1" containsNumber="1" containsInteger="1" minValue="0" maxValue="1"/>
    </cacheField>
    <cacheField name="P02" numFmtId="0">
      <sharedItems containsString="0" containsBlank="1" containsNumber="1" containsInteger="1" minValue="0" maxValue="1"/>
    </cacheField>
    <cacheField name="P03" numFmtId="0">
      <sharedItems containsString="0" containsBlank="1" containsNumber="1" containsInteger="1" minValue="0" maxValue="1"/>
    </cacheField>
    <cacheField name="P04" numFmtId="0">
      <sharedItems containsString="0" containsBlank="1" containsNumber="1" containsInteger="1" minValue="0" maxValue="1"/>
    </cacheField>
    <cacheField name="R01" numFmtId="0">
      <sharedItems containsString="0" containsBlank="1" containsNumber="1" containsInteger="1" minValue="0" maxValue="1"/>
    </cacheField>
    <cacheField name="S01" numFmtId="0">
      <sharedItems containsString="0" containsBlank="1" containsNumber="1" containsInteger="1" minValue="0" maxValue="1"/>
    </cacheField>
    <cacheField name="S02" numFmtId="0">
      <sharedItems containsString="0" containsBlank="1" containsNumber="1" containsInteger="1" minValue="0" maxValue="1"/>
    </cacheField>
    <cacheField name="S03-a" numFmtId="0">
      <sharedItems containsString="0" containsBlank="1" containsNumber="1" containsInteger="1" minValue="0" maxValue="1"/>
    </cacheField>
    <cacheField name="S03-b" numFmtId="0">
      <sharedItems containsString="0" containsBlank="1" containsNumber="1" containsInteger="1" minValue="0" maxValue="1"/>
    </cacheField>
    <cacheField name="S03-c" numFmtId="0">
      <sharedItems containsString="0" containsBlank="1" containsNumber="1" containsInteger="1" minValue="0" maxValue="1"/>
    </cacheField>
    <cacheField name="U01" numFmtId="0">
      <sharedItems containsString="0" containsBlank="1" containsNumber="1" containsInteger="1" minValue="0" maxValue="1"/>
    </cacheField>
    <cacheField name="W0" numFmtId="0">
      <sharedItems containsString="0" containsBlank="1" containsNumber="1" containsInteger="1" minValue="0" maxValue="1"/>
    </cacheField>
    <cacheField name="W01" numFmtId="0">
      <sharedItems containsString="0" containsBlank="1" containsNumber="1" containsInteger="1" minValue="0" maxValue="1"/>
    </cacheField>
    <cacheField name="W02-a" numFmtId="0">
      <sharedItems containsString="0" containsBlank="1" containsNumber="1" containsInteger="1" minValue="0" maxValue="1"/>
    </cacheField>
    <cacheField name="W02-b" numFmtId="0">
      <sharedItems containsString="0" containsBlank="1" containsNumber="1" containsInteger="1" minValue="0" maxValue="1"/>
    </cacheField>
    <cacheField name="W02-c" numFmtId="0">
      <sharedItems containsString="0" containsBlank="1" containsNumber="1" containsInteger="1" minValue="0" maxValue="1"/>
    </cacheField>
    <cacheField name="W03-a" numFmtId="0">
      <sharedItems containsString="0" containsBlank="1" containsNumber="1" containsInteger="1" minValue="0" maxValue="1"/>
    </cacheField>
    <cacheField name="W03-b" numFmtId="0">
      <sharedItems containsString="0" containsBlank="1" containsNumber="1" containsInteger="1" minValue="0" maxValue="1"/>
    </cacheField>
    <cacheField name="W04" numFmtId="0">
      <sharedItems containsString="0" containsBlank="1" containsNumber="1" containsInteger="1" minValue="0" maxValue="1"/>
    </cacheField>
    <cacheField name="W06" numFmtId="0">
      <sharedItems containsString="0" containsBlank="1" containsNumber="1" containsInteger="1" minValue="0" maxValue="1"/>
    </cacheField>
    <cacheField name="W07" numFmtId="0">
      <sharedItems containsString="0" containsBlank="1" containsNumber="1" containsInteger="1" minValue="0" maxValue="1"/>
    </cacheField>
    <cacheField name="W08-a" numFmtId="0">
      <sharedItems containsString="0" containsBlank="1" containsNumber="1" containsInteger="1" minValue="0" maxValue="1"/>
    </cacheField>
    <cacheField name="W08-b" numFmtId="0">
      <sharedItems containsString="0" containsBlank="1" containsNumber="1" containsInteger="1" minValue="0" maxValue="1"/>
    </cacheField>
    <cacheField name="W08-c" numFmtId="0">
      <sharedItems containsString="0" containsBlank="1" containsNumber="1" containsInteger="1" minValue="0" maxValue="1"/>
    </cacheField>
    <cacheField name="W08-d" numFmtId="0">
      <sharedItems containsString="0" containsBlank="1" containsNumber="1" containsInteger="1" minValue="0" maxValue="1"/>
    </cacheField>
    <cacheField name="W08-e" numFmtId="0">
      <sharedItems containsString="0" containsBlank="1" containsNumber="1" containsInteger="1" minValue="0" maxValue="1"/>
    </cacheField>
    <cacheField name="W09-a" numFmtId="0">
      <sharedItems containsString="0" containsBlank="1" containsNumber="1" containsInteger="1" minValue="0" maxValue="1"/>
    </cacheField>
    <cacheField name="W09-b" numFmtId="0">
      <sharedItems containsString="0" containsBlank="1" containsNumber="1" containsInteger="1" minValue="0" maxValue="1"/>
    </cacheField>
    <cacheField name="W10-a" numFmtId="0">
      <sharedItems containsString="0" containsBlank="1" containsNumber="1" containsInteger="1" minValue="0" maxValue="1"/>
    </cacheField>
    <cacheField name="W10-b" numFmtId="0">
      <sharedItems containsString="0" containsBlank="1" containsNumber="1" containsInteger="1" minValue="0" maxValue="1"/>
    </cacheField>
    <cacheField name="W10-c" numFmtId="0">
      <sharedItems containsString="0" containsBlank="1" containsNumber="1" containsInteger="1" minValue="0" maxValue="1"/>
    </cacheField>
    <cacheField name="W10-d" numFmtId="0">
      <sharedItems containsString="0" containsBlank="1" containsNumber="1" containsInteger="1" minValue="0" maxValue="1"/>
    </cacheField>
    <cacheField name="W11" numFmtId="0">
      <sharedItems containsString="0" containsBlank="1" containsNumber="1" containsInteger="1" minValue="0" maxValue="1"/>
    </cacheField>
    <cacheField name="W12" numFmtId="0">
      <sharedItems containsString="0" containsBlank="1" containsNumber="1" containsInteger="1" minValue="0" maxValue="1"/>
    </cacheField>
    <cacheField name="W13" numFmtId="0">
      <sharedItems containsString="0" containsBlank="1"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Nicole Sandberg" refreshedDate="44070.695034722223" createdVersion="6" refreshedVersion="6" minRefreshableVersion="3" recordCount="65">
  <cacheSource type="worksheet">
    <worksheetSource ref="D4:AA72" sheet="LU_Milestones"/>
  </cacheSource>
  <cacheFields count="18">
    <cacheField name="Milstone Goal #" numFmtId="0">
      <sharedItems count="65">
        <s v="A01"/>
        <s v="A02-a"/>
        <s v="A02-b"/>
        <s v="A02-c"/>
        <s v="A02-d"/>
        <s v="A02-e"/>
        <s v="A02-f"/>
        <s v="A02-g"/>
        <s v="A02-h"/>
        <s v="A03"/>
        <s v="A04-a"/>
        <s v="A04-b"/>
        <s v="A05"/>
        <s v="A06-a"/>
        <s v="A06-b"/>
        <s v="A07"/>
        <s v="A08"/>
        <s v="A09"/>
        <s v="F01-b"/>
        <s v="F02"/>
        <s v="F03"/>
        <s v="F04"/>
        <s v="FO1-a"/>
        <s v="M01"/>
        <s v="M02"/>
        <s v="M03"/>
        <s v="M04"/>
        <s v="M05"/>
        <s v="P01"/>
        <s v="P02"/>
        <s v="P03"/>
        <s v="P04"/>
        <s v="R01"/>
        <s v="S01"/>
        <s v="S02"/>
        <s v="S03-a"/>
        <s v="S03-b"/>
        <s v="S03-c"/>
        <s v="U01"/>
        <s v="W00"/>
        <s v="W01"/>
        <s v="W02-a"/>
        <s v="W02-b"/>
        <s v="W02-c"/>
        <s v="W03-a"/>
        <s v="W03-b"/>
        <s v="W03-c"/>
        <s v="W04"/>
        <s v="W05"/>
        <s v="W06"/>
        <s v="W07"/>
        <s v="W08-a"/>
        <s v="W08-b"/>
        <s v="W08-c"/>
        <s v="W08-d"/>
        <s v="W08-e"/>
        <s v="W09-a"/>
        <s v="W09-b"/>
        <s v="W09-c"/>
        <s v="W10"/>
        <s v="W11-a"/>
        <s v="W11-b"/>
        <s v="W12-a"/>
        <s v="W12-b"/>
        <s v="W13"/>
      </sharedItems>
    </cacheField>
    <cacheField name="Detailed Goal Description" numFmtId="0">
      <sharedItems count="64">
        <s v="Agricultural Needs Assessment Conducted and Reported"/>
        <s v="Priority Agricultural BMPs reported"/>
        <s v="Acres of Nutrient Management Plans reported"/>
        <s v="Number of Priority BMPs Reported"/>
        <s v="Number of Animal Waste Facilities Installed"/>
        <s v="Acres of Cover Crops Installed"/>
        <s v="Acres of Riparian Buffers Installed"/>
        <s v="Linear Ft of Livestock Stream Exclusion"/>
        <s v="Tons of Poultry Litter addressed"/>
        <s v="NPS Asssessment Report Submitted"/>
        <s v="Report of Nutrient Management Program"/>
        <s v="Number of Agricultural BMPs Installed"/>
        <s v="Status of the Virginia RMP program Rreported"/>
        <s v=" Acres of land in RMP"/>
        <s v="Report on Virginia Agricultural Stewardship Act"/>
        <s v="Number of Agricultural BMPS associated with NPS Implementation Plan Projects"/>
        <s v="Biannual Chesapeake Bay WIP III Milestone Status Reported"/>
        <s v="# of Forestry BMPs funded"/>
        <s v="Acres forests protected by easement"/>
        <s v="Report on overall Forestry BMP Program"/>
        <s v="Report on Orphaned and Abandoned Mine Land Program"/>
        <s v="Number of WQ related plans/reviews conducted"/>
        <s v="Number of Orphaned Mine Lands inventoried"/>
        <s v="Number of investigations conducted"/>
        <s v="Number of Meetings and Events held"/>
        <s v="Report on the Healthy Waters Program"/>
        <s v="Report on the Chesapeake Bay Preservation Act Program and the Coastal Zone Management Program"/>
        <s v="Number of Meetings held to address the Source Water Protection Strategy"/>
        <s v="Report on Progress of the Virginia Coastal Nonpoint Source Program"/>
        <s v="Status Report on Virginia Watershed Roundtable Support Activity"/>
        <s v="Number of Septic BMPs funded"/>
        <s v="Report on the status of the 319-funded BMP program"/>
        <s v="Pounds of Nitrogen reduced as result of 319-h funded activity"/>
        <s v="Bacteria pollution reductions as reported in GRTS'"/>
        <s v="Update the NPS Pollution Management Plan on a five-year cycle."/>
        <s v="Develop a new prioritization schedule (Vision) for TMDL Development for 2023-2028"/>
        <s v="Develop 6 year Prioritization for IP Development"/>
        <s v="Develop 3 IPs annually"/>
        <s v="Annually address 12 impaired waterbody segments with IP development"/>
        <s v="Issue a 3 Request for Applications over the course of 5 years"/>
        <s v="Report the number of active projects (15-20) annually from all 319 funding"/>
        <s v="Develop and implement 2-5 new implementation projects every year"/>
        <s v="At least every 2 years update DEQ TMDL BMP Cost-share Guidelines. Align issuance with release of RFA grant awards."/>
        <s v="Continue improving DEQ Nonpoint Source BMP Database (BMP Warehouse). "/>
        <s v="Continue enhancing DEQ’s Comprehensive Environmental Data System (CEDS) to integrate Implementation Plan data. "/>
        <s v="Complete Nonpoint Source Assessment chapters for the 2020, 2022, and 2024 Integrated 303(d) 305(b) reports."/>
        <s v="Annually report PR data in GRTS"/>
        <s v="Report in GRTS Annual Nitrogen reductions from all IP projects annually"/>
        <s v="Report in GRTS  Annual Phosphorus reductions from all IP projects annually"/>
        <s v="Report in GRTS  Sediment reductions from all IP projects annually"/>
        <s v="Report in GRTS  Bacteria reductions from all IP projects annually"/>
        <s v="Provide annual progress reports for 5 to 10 319-funded implementation projects active in a given year"/>
        <s v="Annually enter BMP data into GRTS by February 28 for 319(h) funded projects"/>
        <s v="Annually provide EPA BMP report for  WPT entry "/>
        <s v="Submit data to Storet Help Desk every year by 1/31 for 319-funded DEQ data"/>
        <s v="Report on NWQI in Virginia"/>
        <s v="Number of NWQI sites monitored Annually"/>
        <s v="Waterbodies identified in VA's Integrated report (IR) as primarily NPS-impaired that are partially or fully-restored or that show water quality improvements"/>
        <s v="3 success stories per year, 15 by 2024. Report delisting in integrated report (2020, 2022, and 2024)"/>
        <s v="Number of interagency meetings"/>
        <s v="Annual Bacteria reductions from all IP projects annually" u="1"/>
        <s v="Annual Nitrogen reductions from all IP projects annually" u="1"/>
        <s v="Annual Sediment reductions from all IP projects annually" u="1"/>
        <s v="Annual Phosphorus reductions from all IP projects annually" u="1"/>
      </sharedItems>
    </cacheField>
    <cacheField name="Unit" numFmtId="0">
      <sharedItems count="37">
        <s v="Assessment Report"/>
        <s v="Report"/>
        <s v="Acres"/>
        <s v="Systems"/>
        <s v="Linear Feet"/>
        <s v="tons"/>
        <s v="# of acres"/>
        <s v="# BMPS"/>
        <s v="# acres"/>
        <s v="# of AG BMPs in IPs"/>
        <s v="Milestone Report"/>
        <s v="Acres riparian buffers installed"/>
        <s v="Acres Easement"/>
        <s v="# Plans or reviews"/>
        <s v="# OML sites"/>
        <s v="# Investigations"/>
        <s v="# Meetings and events"/>
        <s v="Meetings"/>
        <s v="N Lbs/yr"/>
        <s v="B CFU"/>
        <s v="Plan Update"/>
        <s v="List"/>
        <s v="IPs"/>
        <s v="Segments"/>
        <s v="RFA"/>
        <s v="# active projects"/>
        <s v="# new projects"/>
        <s v="Guidelines"/>
        <s v="# Updates"/>
        <s v="GRTS Report"/>
        <s v="Project Progress Report"/>
        <s v="GRTS Data entry"/>
        <s v="WPT Data"/>
        <s v="# Sites"/>
        <s v="Success Stories"/>
        <s v="P Lbs/yr" u="1"/>
        <s v="S Tons/yr" u="1"/>
      </sharedItems>
    </cacheField>
    <cacheField name="Lead" numFmtId="0">
      <sharedItems/>
    </cacheField>
    <cacheField name="Measurement/Reporting" numFmtId="0">
      <sharedItems/>
    </cacheField>
    <cacheField name="NPS Plan Component" numFmtId="0">
      <sharedItems count="8">
        <s v="Agriculture"/>
        <s v="Forestry"/>
        <s v="Resource Extraction"/>
        <s v="Resource Protection"/>
        <s v="Watershed Roundtable"/>
        <s v="Onsite Sewage"/>
        <s v="Urban &amp; Developed Lands"/>
        <s v="Water Planning"/>
      </sharedItems>
    </cacheField>
    <cacheField name="Objective" numFmtId="0">
      <sharedItems count="11">
        <s v="A"/>
        <s v="B"/>
        <s v="A, B"/>
        <s v="C"/>
        <s v="D"/>
        <s v="A, B, C, D"/>
        <s v="A-D"/>
        <s v="A, D"/>
        <s v="C, D"/>
        <s v="C,b"/>
        <s v="E"/>
      </sharedItems>
    </cacheField>
    <cacheField name="Activity" numFmtId="0">
      <sharedItems containsMixedTypes="1" containsNumber="1" containsInteger="1" minValue="1" maxValue="15" count="26">
        <n v="1"/>
        <n v="3"/>
        <n v="5"/>
        <n v="7"/>
        <n v="2"/>
        <n v="11"/>
        <s v="12-14"/>
        <n v="4"/>
        <n v="6"/>
        <n v="9"/>
        <n v="8"/>
        <s v="3-7, 10-13"/>
        <s v="1-4,6,9"/>
        <s v="1-4,6"/>
        <s v="7,10"/>
        <s v="1,2"/>
        <s v="3-5"/>
        <s v="1,2,5,6"/>
        <s v="1-4"/>
        <n v="12"/>
        <s v="2-4"/>
        <s v="5-6"/>
        <n v="10"/>
        <n v="13"/>
        <n v="14"/>
        <n v="15"/>
      </sharedItems>
    </cacheField>
    <cacheField name="Milestone #" numFmtId="0">
      <sharedItems count="41">
        <s v="A1"/>
        <s v="A2"/>
        <s v="A3"/>
        <s v="A4"/>
        <s v="A5"/>
        <s v="A6"/>
        <s v="A7"/>
        <s v="A8"/>
        <s v="A9"/>
        <s v="F1"/>
        <s v="F2"/>
        <s v="F3"/>
        <s v="F4"/>
        <s v="M1"/>
        <s v="M2"/>
        <s v="M3"/>
        <s v="M4"/>
        <s v="M5"/>
        <s v="P1"/>
        <s v="P2"/>
        <s v="P3"/>
        <s v="P4"/>
        <s v="R1"/>
        <s v="S1"/>
        <s v="S2"/>
        <s v="S3"/>
        <s v="U1"/>
        <s v="W0"/>
        <s v="W1"/>
        <s v="W2"/>
        <s v="W3"/>
        <s v="W4"/>
        <s v="W5"/>
        <s v="W6"/>
        <s v="W7"/>
        <s v="W8"/>
        <s v="W9"/>
        <s v="W10"/>
        <s v="W11"/>
        <s v="W12"/>
        <s v="W13"/>
      </sharedItems>
    </cacheField>
    <cacheField name="2019-2024 Milestone Description" numFmtId="0">
      <sharedItems count="37" longText="1">
        <s v="Conduct periodic agricultural needs assessment for General Assembly to determine resource needs for agricultural BMP implementation."/>
        <s v="Implementation of priority agricultural BMPs (nutrient management plans, animal waste facilities, cover crops, riparian buffers, livestock exclusion), as well as poultry litter transport out of targeted counties"/>
        <s v="Develop Agricultural NPS Assessment Data."/>
        <s v="Widespread adoption of nutrient management planning , including on private and state-owned land"/>
        <s v="Encourage the implementation of agricultural BMPs and increase the reporting and verification of voluntary BMPs"/>
        <s v="Document the implementation of the Resource Management Program by Agricultural Producers"/>
        <s v="Respond to all Agricultural Stewardship Act water quality complaints"/>
        <s v="Fund Agricultural BMPs as part of NPS Implementation Plan Projects"/>
        <s v="Implement state policies outlined in Virginia’s Phase III Watershed Implementation Plan for the Chesapeake Bay TMDL"/>
        <s v="Provide cost-share to implement forestry BMPs (assuming funds are available) (Number of Forestry BMPs installed)"/>
        <s v="Increase the establishment of riparian forest buffers through promotion of incentive programs and tracking of the acres of buffers installed"/>
        <s v="Permanently conserved forestland through permanent conservation easements of acquisition; report of acres of conservation easements"/>
        <s v="Document and report reclamation of active, orphaned, or abandoned mine sites. "/>
        <s v="Reduce water quality impacts associated with resource extraction activities by proper site planning and BMP implementation land in prioritization of areas for reclamation activities."/>
        <s v="Inventory, monitor, and report areas contributing significant sediment and mine water discharges to waterbodies and consider pollution as part of the selection process for determining which sites will be reclaimed."/>
        <s v="DMME investigates reported occurrences of environmental pollution including NPS pollution and, when appropriate, takes jurisdictional action to eliminate, abate, or prevent water resource degradation."/>
        <s v="Enhance coordination between DEQ and DMME to collect and report data on BMPs installed on active mine sites as well as reclamation of active, abandoned, and orphaned mines."/>
        <s v="Implement Healthy Waters Program, partially through 319 funds"/>
        <s v="Implement Chesapeake Bay Preservation Act and Coastal Zone Management Programs "/>
        <s v="The Source Water Protection strategy improve its education and, empowerment, and financing initiatives through its various programs and partnerships."/>
        <s v="Implement portions of the Coastal Nonpoint Source program through initiatives identified by the Virginia Coastal Zone Management Program 5-year strategy"/>
        <s v="Maintain watershed roundtables for priority river basins to provide watershed-based forums for stakeholders to participate in defining critical watershed needs, targeting problems for solutions, and providing input on potential management options to restore and protect water quality. "/>
        <s v="Work with local governments and recipients of DEQ funding to capture and report the number of residential septic systems addressed through grant projects completed throughout Virginia."/>
        <s v="Report reductions of NPS pollutants from Section 319-funded activities in pounds of nitrogen (N), pounds of phosphorous (P), tons of sediment (S), and colony forming units of bacteria (B). "/>
        <s v="Update the NPS Pollution Management Plan on a five-year cycle."/>
        <s v="Develop a new prioritization schedule (Vision) for TMDL Development for 2023-2028"/>
        <s v="Develop and implement a 6-year prioritization process for IP development (~ 3 IPs annually addressing an average of 4 impaired waterbody segments per IP, depending on resources). "/>
        <s v="Every 2 years, issue Request for Applications for implementation projects (5-10 new projects every 2 years, and 15-20 active projects annually (from overlapping EPA awards), depending on resources)"/>
        <s v="At least every 2 years update DEQ TMDL BMP Cost-share Guidelines. Align issuance with release of RFA grant awards."/>
        <s v="Continue improving DEQ Nonpoint Source BMP Database (BMP Warehouse). "/>
        <s v="Continue enhancing DEQ’s Comprehensive Environmental Data System (CEDS) to integrate Implementation Plan data. "/>
        <s v="Complete Nonpoint Source Assessment chapters for the 2020, 2022, and 2024 Integrated 303(d) 305(b) reports."/>
        <s v="Annually report on BMP installation and other implementation progress for selected active IPs in accordance with the milestone goals and timelines established in approved plans and current grant agreements. Data for BMPs funded by 319(h) are entered into GRTS, BMP data for non-319 funded practices for select IPs reported annually into Watershed Plan Tracker."/>
        <s v="Maintain 319 funding for water quality monitoring of NPS implementation project areas. Report on the parameters and frequency of stations monitored and the number of implementation projects with monitoring"/>
        <s v="Continue water quality monitoring for watersheds associated with USDA’s National Water Quality Initiative."/>
        <s v="Waterbodies identified in VA's Integrated report (IR) as primarily NPS-impaired that are partially or fully-restored or that show water quality improvements"/>
        <s v="Office of Watershed Program will strive to improve the relationship with target agency programs (e.g., VDH, DMME, SERCAP, DCR, etc.) to further water quality improvement opportunities"/>
      </sharedItems>
    </cacheField>
    <cacheField name="NPS Goal" numFmtId="0">
      <sharedItems containsMixedTypes="1" containsNumber="1" containsInteger="1" minValue="1" maxValue="1" count="24">
        <s v="1,3"/>
        <s v="1,2"/>
        <s v="3"/>
        <s v="1,2,4"/>
        <s v="3,4"/>
        <s v="1,4"/>
        <s v="5"/>
        <s v="1-5"/>
        <s v="1, 5"/>
        <s v="1, 4, 5"/>
        <s v="1, 3"/>
        <n v="1"/>
        <s v="1, 3, 5"/>
        <s v="2, 4"/>
        <s v="3, 4"/>
        <s v="1, 3, 4"/>
        <s v="1, 4"/>
        <s v="1, 2, 3, 5"/>
        <s v="1-4"/>
        <s v="2"/>
        <s v="1,2,5"/>
        <s v="1-3"/>
        <s v="3,5"/>
        <s v="1,2,4,5"/>
      </sharedItems>
    </cacheField>
    <cacheField name="2020" numFmtId="0">
      <sharedItems containsString="0" containsBlank="1" containsNumber="1" containsInteger="1" minValue="0" maxValue="12"/>
    </cacheField>
    <cacheField name="2021" numFmtId="0">
      <sharedItems containsString="0" containsBlank="1" containsNumber="1" containsInteger="1" minValue="0" maxValue="12"/>
    </cacheField>
    <cacheField name="2022" numFmtId="0">
      <sharedItems containsString="0" containsBlank="1" containsNumber="1" containsInteger="1" minValue="0" maxValue="12"/>
    </cacheField>
    <cacheField name="2023" numFmtId="0">
      <sharedItems containsString="0" containsBlank="1" containsNumber="1" containsInteger="1" minValue="0" maxValue="12"/>
    </cacheField>
    <cacheField name="2024" numFmtId="0">
      <sharedItems containsString="0" containsBlank="1" containsNumber="1" containsInteger="1" minValue="0" maxValue="12"/>
    </cacheField>
    <cacheField name="Goal Total" numFmtId="0">
      <sharedItems containsSemiMixedTypes="0" containsString="0" containsNumber="1" containsInteger="1" minValue="1" maxValue="60"/>
    </cacheField>
    <cacheField name="Order" numFmtId="0">
      <sharedItems containsSemiMixedTypes="0" containsString="0" containsNumber="1" containsInteger="1" minValue="1" maxValue="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9">
  <r>
    <x v="0"/>
    <x v="0"/>
    <x v="0"/>
    <x v="0"/>
    <x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
    <x v="1"/>
    <x v="1"/>
    <x v="1"/>
    <x v="1"/>
    <m/>
    <m/>
    <m/>
    <m/>
    <m/>
    <s v="W:A1"/>
    <n v="1"/>
    <n v="1"/>
    <n v="1"/>
    <n v="1"/>
    <m/>
    <m/>
    <m/>
    <m/>
    <m/>
    <m/>
    <m/>
    <m/>
    <m/>
    <m/>
    <m/>
    <m/>
    <m/>
    <m/>
    <m/>
    <m/>
    <m/>
    <m/>
    <m/>
    <m/>
    <m/>
    <m/>
    <m/>
    <m/>
    <m/>
    <m/>
    <m/>
    <m/>
    <m/>
    <m/>
    <m/>
    <m/>
    <m/>
    <m/>
    <m/>
    <m/>
    <m/>
    <m/>
    <m/>
    <m/>
    <m/>
    <m/>
    <m/>
    <m/>
    <m/>
    <m/>
    <m/>
    <m/>
    <m/>
    <m/>
    <n v="1"/>
    <m/>
    <m/>
    <m/>
    <m/>
    <m/>
    <m/>
    <m/>
    <m/>
    <m/>
    <m/>
    <m/>
    <m/>
    <m/>
    <m/>
  </r>
  <r>
    <x v="2"/>
    <x v="1"/>
    <x v="1"/>
    <x v="2"/>
    <x v="2"/>
    <m/>
    <m/>
    <m/>
    <m/>
    <m/>
    <s v="W:A2"/>
    <n v="2"/>
    <m/>
    <n v="1"/>
    <m/>
    <m/>
    <m/>
    <m/>
    <m/>
    <m/>
    <m/>
    <m/>
    <m/>
    <m/>
    <m/>
    <m/>
    <m/>
    <m/>
    <m/>
    <m/>
    <m/>
    <m/>
    <m/>
    <m/>
    <m/>
    <m/>
    <m/>
    <m/>
    <m/>
    <m/>
    <m/>
    <m/>
    <m/>
    <m/>
    <m/>
    <m/>
    <m/>
    <m/>
    <m/>
    <m/>
    <m/>
    <m/>
    <m/>
    <m/>
    <m/>
    <m/>
    <m/>
    <n v="1"/>
    <m/>
    <m/>
    <m/>
    <m/>
    <m/>
    <m/>
    <m/>
    <m/>
    <m/>
    <m/>
    <m/>
    <m/>
    <m/>
    <m/>
    <m/>
    <m/>
    <m/>
    <m/>
    <m/>
    <m/>
    <m/>
    <m/>
  </r>
  <r>
    <x v="2"/>
    <x v="1"/>
    <x v="1"/>
    <x v="3"/>
    <x v="2"/>
    <m/>
    <m/>
    <m/>
    <m/>
    <m/>
    <s v="W:A3"/>
    <n v="3"/>
    <m/>
    <n v="1"/>
    <m/>
    <m/>
    <m/>
    <m/>
    <m/>
    <m/>
    <m/>
    <m/>
    <m/>
    <m/>
    <m/>
    <m/>
    <m/>
    <m/>
    <m/>
    <m/>
    <m/>
    <m/>
    <m/>
    <m/>
    <m/>
    <m/>
    <m/>
    <m/>
    <m/>
    <m/>
    <m/>
    <m/>
    <m/>
    <m/>
    <m/>
    <m/>
    <m/>
    <m/>
    <m/>
    <m/>
    <m/>
    <m/>
    <m/>
    <m/>
    <m/>
    <m/>
    <m/>
    <n v="1"/>
    <m/>
    <m/>
    <m/>
    <m/>
    <m/>
    <m/>
    <m/>
    <m/>
    <m/>
    <m/>
    <m/>
    <m/>
    <m/>
    <m/>
    <m/>
    <m/>
    <m/>
    <m/>
    <m/>
    <m/>
    <m/>
    <m/>
  </r>
  <r>
    <x v="2"/>
    <x v="1"/>
    <x v="1"/>
    <x v="4"/>
    <x v="2"/>
    <m/>
    <m/>
    <m/>
    <m/>
    <m/>
    <s v="W:A4"/>
    <n v="4"/>
    <m/>
    <n v="1"/>
    <m/>
    <m/>
    <m/>
    <m/>
    <m/>
    <m/>
    <m/>
    <m/>
    <m/>
    <m/>
    <m/>
    <m/>
    <m/>
    <m/>
    <m/>
    <m/>
    <m/>
    <m/>
    <m/>
    <m/>
    <m/>
    <m/>
    <m/>
    <m/>
    <m/>
    <m/>
    <m/>
    <m/>
    <m/>
    <m/>
    <m/>
    <m/>
    <m/>
    <m/>
    <m/>
    <m/>
    <m/>
    <m/>
    <m/>
    <m/>
    <m/>
    <m/>
    <m/>
    <n v="1"/>
    <m/>
    <m/>
    <m/>
    <m/>
    <m/>
    <m/>
    <m/>
    <m/>
    <m/>
    <m/>
    <m/>
    <m/>
    <m/>
    <m/>
    <m/>
    <m/>
    <m/>
    <m/>
    <m/>
    <m/>
    <m/>
    <m/>
  </r>
  <r>
    <x v="2"/>
    <x v="1"/>
    <x v="2"/>
    <x v="5"/>
    <x v="3"/>
    <m/>
    <m/>
    <m/>
    <m/>
    <m/>
    <s v="W:B5"/>
    <n v="5"/>
    <m/>
    <n v="1"/>
    <m/>
    <m/>
    <m/>
    <m/>
    <m/>
    <m/>
    <m/>
    <m/>
    <m/>
    <m/>
    <m/>
    <m/>
    <m/>
    <m/>
    <m/>
    <m/>
    <m/>
    <m/>
    <m/>
    <m/>
    <m/>
    <m/>
    <m/>
    <m/>
    <m/>
    <m/>
    <m/>
    <m/>
    <m/>
    <m/>
    <m/>
    <m/>
    <m/>
    <m/>
    <m/>
    <m/>
    <m/>
    <m/>
    <m/>
    <m/>
    <m/>
    <m/>
    <m/>
    <m/>
    <m/>
    <n v="1"/>
    <n v="1"/>
    <m/>
    <m/>
    <m/>
    <m/>
    <m/>
    <m/>
    <m/>
    <m/>
    <m/>
    <m/>
    <m/>
    <m/>
    <m/>
    <m/>
    <m/>
    <m/>
    <m/>
    <m/>
    <m/>
  </r>
  <r>
    <x v="2"/>
    <x v="1"/>
    <x v="2"/>
    <x v="6"/>
    <x v="3"/>
    <m/>
    <m/>
    <m/>
    <m/>
    <m/>
    <s v="W:B6"/>
    <n v="6"/>
    <m/>
    <n v="1"/>
    <m/>
    <m/>
    <m/>
    <m/>
    <m/>
    <m/>
    <m/>
    <m/>
    <m/>
    <m/>
    <m/>
    <m/>
    <m/>
    <m/>
    <m/>
    <m/>
    <m/>
    <m/>
    <m/>
    <m/>
    <m/>
    <m/>
    <m/>
    <m/>
    <m/>
    <m/>
    <m/>
    <m/>
    <m/>
    <m/>
    <m/>
    <m/>
    <m/>
    <m/>
    <m/>
    <m/>
    <m/>
    <m/>
    <m/>
    <m/>
    <m/>
    <m/>
    <m/>
    <m/>
    <n v="1"/>
    <m/>
    <m/>
    <m/>
    <m/>
    <m/>
    <m/>
    <m/>
    <m/>
    <m/>
    <m/>
    <m/>
    <m/>
    <m/>
    <m/>
    <m/>
    <m/>
    <m/>
    <m/>
    <m/>
    <m/>
    <m/>
  </r>
  <r>
    <x v="3"/>
    <x v="1"/>
    <x v="3"/>
    <x v="7"/>
    <x v="4"/>
    <m/>
    <m/>
    <m/>
    <m/>
    <m/>
    <s v="W:C7"/>
    <n v="7"/>
    <m/>
    <m/>
    <m/>
    <m/>
    <n v="1"/>
    <m/>
    <m/>
    <m/>
    <m/>
    <m/>
    <m/>
    <m/>
    <m/>
    <m/>
    <m/>
    <m/>
    <m/>
    <m/>
    <m/>
    <m/>
    <m/>
    <m/>
    <m/>
    <m/>
    <m/>
    <m/>
    <m/>
    <m/>
    <m/>
    <m/>
    <m/>
    <m/>
    <m/>
    <m/>
    <m/>
    <m/>
    <m/>
    <m/>
    <m/>
    <m/>
    <m/>
    <m/>
    <m/>
    <m/>
    <m/>
    <m/>
    <m/>
    <m/>
    <m/>
    <n v="1"/>
    <n v="1"/>
    <m/>
    <m/>
    <m/>
    <m/>
    <m/>
    <m/>
    <m/>
    <m/>
    <m/>
    <m/>
    <m/>
    <m/>
    <m/>
    <m/>
    <m/>
    <m/>
    <m/>
  </r>
  <r>
    <x v="4"/>
    <x v="1"/>
    <x v="3"/>
    <x v="8"/>
    <x v="5"/>
    <m/>
    <m/>
    <m/>
    <m/>
    <m/>
    <s v="W:C8"/>
    <n v="8"/>
    <n v="1"/>
    <n v="1"/>
    <m/>
    <m/>
    <n v="1"/>
    <m/>
    <m/>
    <m/>
    <m/>
    <m/>
    <m/>
    <m/>
    <m/>
    <m/>
    <m/>
    <m/>
    <m/>
    <m/>
    <m/>
    <m/>
    <m/>
    <m/>
    <m/>
    <m/>
    <m/>
    <m/>
    <m/>
    <m/>
    <m/>
    <m/>
    <m/>
    <m/>
    <m/>
    <m/>
    <m/>
    <m/>
    <m/>
    <m/>
    <m/>
    <m/>
    <m/>
    <m/>
    <m/>
    <m/>
    <m/>
    <m/>
    <m/>
    <m/>
    <m/>
    <m/>
    <m/>
    <n v="1"/>
    <m/>
    <m/>
    <m/>
    <m/>
    <m/>
    <m/>
    <m/>
    <m/>
    <m/>
    <m/>
    <m/>
    <m/>
    <m/>
    <m/>
    <m/>
    <m/>
  </r>
  <r>
    <x v="5"/>
    <x v="1"/>
    <x v="3"/>
    <x v="9"/>
    <x v="6"/>
    <m/>
    <m/>
    <m/>
    <m/>
    <m/>
    <s v="W:C9"/>
    <n v="9"/>
    <m/>
    <m/>
    <n v="1"/>
    <m/>
    <m/>
    <m/>
    <m/>
    <m/>
    <m/>
    <m/>
    <m/>
    <m/>
    <m/>
    <m/>
    <m/>
    <m/>
    <m/>
    <m/>
    <m/>
    <m/>
    <m/>
    <m/>
    <m/>
    <m/>
    <m/>
    <m/>
    <m/>
    <m/>
    <m/>
    <m/>
    <m/>
    <m/>
    <m/>
    <m/>
    <m/>
    <m/>
    <m/>
    <m/>
    <m/>
    <m/>
    <m/>
    <m/>
    <m/>
    <m/>
    <m/>
    <m/>
    <m/>
    <m/>
    <m/>
    <m/>
    <m/>
    <m/>
    <m/>
    <m/>
    <n v="1"/>
    <n v="1"/>
    <n v="1"/>
    <n v="1"/>
    <n v="1"/>
    <m/>
    <m/>
    <m/>
    <m/>
    <m/>
    <m/>
    <m/>
    <m/>
    <m/>
  </r>
  <r>
    <x v="6"/>
    <x v="1"/>
    <x v="3"/>
    <x v="10"/>
    <x v="7"/>
    <m/>
    <m/>
    <m/>
    <m/>
    <m/>
    <s v="W:C10"/>
    <n v="10"/>
    <m/>
    <m/>
    <n v="1"/>
    <n v="1"/>
    <m/>
    <m/>
    <m/>
    <m/>
    <m/>
    <m/>
    <m/>
    <m/>
    <m/>
    <m/>
    <m/>
    <m/>
    <m/>
    <m/>
    <m/>
    <m/>
    <m/>
    <m/>
    <m/>
    <m/>
    <m/>
    <m/>
    <m/>
    <m/>
    <m/>
    <m/>
    <m/>
    <m/>
    <m/>
    <m/>
    <m/>
    <m/>
    <m/>
    <m/>
    <m/>
    <m/>
    <m/>
    <m/>
    <m/>
    <m/>
    <m/>
    <m/>
    <m/>
    <m/>
    <m/>
    <m/>
    <m/>
    <m/>
    <m/>
    <m/>
    <m/>
    <m/>
    <m/>
    <m/>
    <m/>
    <n v="1"/>
    <n v="1"/>
    <m/>
    <m/>
    <m/>
    <m/>
    <m/>
    <m/>
    <m/>
  </r>
  <r>
    <x v="5"/>
    <x v="1"/>
    <x v="3"/>
    <x v="11"/>
    <x v="8"/>
    <m/>
    <m/>
    <m/>
    <m/>
    <m/>
    <s v="W:C11"/>
    <n v="11"/>
    <m/>
    <m/>
    <n v="1"/>
    <m/>
    <m/>
    <m/>
    <m/>
    <m/>
    <m/>
    <m/>
    <m/>
    <m/>
    <m/>
    <m/>
    <m/>
    <m/>
    <m/>
    <m/>
    <m/>
    <m/>
    <m/>
    <m/>
    <m/>
    <m/>
    <m/>
    <m/>
    <m/>
    <m/>
    <m/>
    <m/>
    <m/>
    <m/>
    <m/>
    <m/>
    <m/>
    <m/>
    <m/>
    <m/>
    <m/>
    <m/>
    <m/>
    <m/>
    <m/>
    <m/>
    <m/>
    <m/>
    <m/>
    <m/>
    <m/>
    <m/>
    <m/>
    <m/>
    <n v="1"/>
    <m/>
    <m/>
    <m/>
    <m/>
    <m/>
    <m/>
    <m/>
    <m/>
    <m/>
    <m/>
    <m/>
    <m/>
    <m/>
    <m/>
    <m/>
  </r>
  <r>
    <x v="7"/>
    <x v="1"/>
    <x v="4"/>
    <x v="12"/>
    <x v="9"/>
    <m/>
    <m/>
    <m/>
    <m/>
    <m/>
    <s v="W:D12"/>
    <n v="12"/>
    <n v="1"/>
    <n v="1"/>
    <n v="1"/>
    <n v="1"/>
    <n v="1"/>
    <m/>
    <m/>
    <m/>
    <m/>
    <m/>
    <m/>
    <m/>
    <m/>
    <m/>
    <m/>
    <m/>
    <m/>
    <m/>
    <m/>
    <m/>
    <m/>
    <m/>
    <m/>
    <m/>
    <m/>
    <m/>
    <m/>
    <m/>
    <m/>
    <m/>
    <m/>
    <m/>
    <m/>
    <m/>
    <m/>
    <m/>
    <m/>
    <m/>
    <m/>
    <m/>
    <m/>
    <m/>
    <m/>
    <m/>
    <n v="1"/>
    <m/>
    <m/>
    <m/>
    <m/>
    <m/>
    <m/>
    <m/>
    <m/>
    <m/>
    <m/>
    <m/>
    <m/>
    <m/>
    <m/>
    <m/>
    <m/>
    <m/>
    <m/>
    <m/>
    <m/>
    <m/>
    <m/>
    <m/>
  </r>
  <r>
    <x v="5"/>
    <x v="1"/>
    <x v="5"/>
    <x v="13"/>
    <x v="10"/>
    <m/>
    <m/>
    <m/>
    <m/>
    <m/>
    <s v="W:E13"/>
    <n v="13"/>
    <m/>
    <m/>
    <n v="1"/>
    <m/>
    <m/>
    <m/>
    <m/>
    <m/>
    <m/>
    <m/>
    <m/>
    <m/>
    <m/>
    <m/>
    <m/>
    <m/>
    <m/>
    <m/>
    <m/>
    <m/>
    <m/>
    <m/>
    <m/>
    <m/>
    <m/>
    <m/>
    <m/>
    <m/>
    <m/>
    <m/>
    <m/>
    <m/>
    <m/>
    <m/>
    <m/>
    <m/>
    <m/>
    <m/>
    <m/>
    <m/>
    <m/>
    <m/>
    <m/>
    <m/>
    <m/>
    <m/>
    <m/>
    <m/>
    <m/>
    <m/>
    <m/>
    <m/>
    <m/>
    <m/>
    <m/>
    <m/>
    <m/>
    <m/>
    <m/>
    <m/>
    <m/>
    <n v="1"/>
    <n v="1"/>
    <n v="1"/>
    <n v="1"/>
    <n v="1"/>
    <m/>
    <m/>
  </r>
  <r>
    <x v="5"/>
    <x v="1"/>
    <x v="5"/>
    <x v="14"/>
    <x v="11"/>
    <m/>
    <m/>
    <m/>
    <m/>
    <m/>
    <s v="W:E14"/>
    <n v="14"/>
    <m/>
    <m/>
    <n v="1"/>
    <m/>
    <m/>
    <m/>
    <m/>
    <m/>
    <m/>
    <m/>
    <m/>
    <m/>
    <m/>
    <m/>
    <m/>
    <m/>
    <m/>
    <m/>
    <m/>
    <m/>
    <m/>
    <m/>
    <m/>
    <m/>
    <m/>
    <m/>
    <m/>
    <m/>
    <m/>
    <m/>
    <m/>
    <m/>
    <m/>
    <m/>
    <m/>
    <m/>
    <m/>
    <m/>
    <m/>
    <m/>
    <m/>
    <m/>
    <m/>
    <m/>
    <m/>
    <m/>
    <m/>
    <m/>
    <m/>
    <m/>
    <m/>
    <m/>
    <m/>
    <m/>
    <m/>
    <m/>
    <m/>
    <m/>
    <m/>
    <m/>
    <m/>
    <m/>
    <m/>
    <m/>
    <m/>
    <m/>
    <n v="1"/>
    <m/>
  </r>
  <r>
    <x v="8"/>
    <x v="1"/>
    <x v="5"/>
    <x v="15"/>
    <x v="12"/>
    <m/>
    <m/>
    <m/>
    <m/>
    <m/>
    <s v="W:E15"/>
    <n v="15"/>
    <n v="1"/>
    <n v="1"/>
    <m/>
    <n v="1"/>
    <n v="1"/>
    <m/>
    <m/>
    <m/>
    <m/>
    <m/>
    <m/>
    <m/>
    <m/>
    <m/>
    <m/>
    <m/>
    <m/>
    <m/>
    <m/>
    <m/>
    <m/>
    <m/>
    <m/>
    <m/>
    <m/>
    <m/>
    <m/>
    <m/>
    <m/>
    <m/>
    <m/>
    <m/>
    <m/>
    <m/>
    <m/>
    <m/>
    <m/>
    <m/>
    <m/>
    <m/>
    <m/>
    <m/>
    <m/>
    <m/>
    <m/>
    <m/>
    <m/>
    <m/>
    <m/>
    <m/>
    <m/>
    <m/>
    <m/>
    <m/>
    <m/>
    <m/>
    <m/>
    <m/>
    <m/>
    <m/>
    <m/>
    <m/>
    <m/>
    <m/>
    <m/>
    <m/>
    <m/>
    <n v="1"/>
  </r>
  <r>
    <x v="9"/>
    <x v="2"/>
    <x v="6"/>
    <x v="16"/>
    <x v="13"/>
    <m/>
    <m/>
    <m/>
    <m/>
    <m/>
    <s v="A:A1"/>
    <n v="16"/>
    <n v="1"/>
    <m/>
    <n v="1"/>
    <m/>
    <m/>
    <n v="1"/>
    <m/>
    <m/>
    <m/>
    <m/>
    <m/>
    <m/>
    <m/>
    <m/>
    <m/>
    <m/>
    <m/>
    <m/>
    <m/>
    <m/>
    <m/>
    <m/>
    <m/>
    <m/>
    <m/>
    <m/>
    <m/>
    <m/>
    <m/>
    <m/>
    <m/>
    <m/>
    <m/>
    <m/>
    <m/>
    <m/>
    <m/>
    <m/>
    <m/>
    <m/>
    <m/>
    <m/>
    <m/>
    <m/>
    <m/>
    <m/>
    <m/>
    <m/>
    <m/>
    <m/>
    <m/>
    <m/>
    <m/>
    <m/>
    <m/>
    <m/>
    <m/>
    <m/>
    <m/>
    <m/>
    <m/>
    <m/>
    <m/>
    <m/>
    <m/>
    <m/>
    <m/>
    <m/>
  </r>
  <r>
    <x v="10"/>
    <x v="2"/>
    <x v="6"/>
    <x v="17"/>
    <x v="14"/>
    <m/>
    <m/>
    <m/>
    <m/>
    <m/>
    <s v="A:A2"/>
    <n v="17"/>
    <n v="1"/>
    <m/>
    <n v="1"/>
    <n v="1"/>
    <n v="1"/>
    <m/>
    <m/>
    <m/>
    <m/>
    <m/>
    <m/>
    <m/>
    <m/>
    <m/>
    <m/>
    <m/>
    <m/>
    <n v="1"/>
    <m/>
    <m/>
    <m/>
    <m/>
    <m/>
    <m/>
    <m/>
    <m/>
    <m/>
    <m/>
    <m/>
    <m/>
    <m/>
    <m/>
    <m/>
    <m/>
    <m/>
    <m/>
    <m/>
    <m/>
    <m/>
    <m/>
    <m/>
    <m/>
    <m/>
    <m/>
    <m/>
    <m/>
    <m/>
    <m/>
    <m/>
    <m/>
    <m/>
    <m/>
    <m/>
    <m/>
    <m/>
    <m/>
    <m/>
    <m/>
    <m/>
    <m/>
    <m/>
    <m/>
    <m/>
    <m/>
    <m/>
    <m/>
    <m/>
    <m/>
  </r>
  <r>
    <x v="11"/>
    <x v="2"/>
    <x v="6"/>
    <x v="18"/>
    <x v="15"/>
    <m/>
    <m/>
    <m/>
    <m/>
    <m/>
    <s v="A:A3"/>
    <n v="18"/>
    <n v="1"/>
    <n v="1"/>
    <m/>
    <m/>
    <m/>
    <m/>
    <n v="1"/>
    <n v="1"/>
    <n v="1"/>
    <n v="1"/>
    <n v="1"/>
    <n v="1"/>
    <n v="1"/>
    <n v="1"/>
    <m/>
    <m/>
    <m/>
    <m/>
    <m/>
    <m/>
    <m/>
    <m/>
    <m/>
    <m/>
    <m/>
    <m/>
    <m/>
    <m/>
    <m/>
    <m/>
    <m/>
    <m/>
    <m/>
    <m/>
    <m/>
    <m/>
    <m/>
    <m/>
    <m/>
    <m/>
    <m/>
    <m/>
    <m/>
    <m/>
    <m/>
    <m/>
    <m/>
    <m/>
    <m/>
    <m/>
    <m/>
    <m/>
    <m/>
    <m/>
    <m/>
    <m/>
    <m/>
    <m/>
    <m/>
    <m/>
    <m/>
    <m/>
    <m/>
    <m/>
    <m/>
    <m/>
    <m/>
    <m/>
  </r>
  <r>
    <x v="3"/>
    <x v="2"/>
    <x v="6"/>
    <x v="19"/>
    <x v="16"/>
    <m/>
    <m/>
    <m/>
    <m/>
    <m/>
    <s v="A:A4"/>
    <n v="19"/>
    <m/>
    <m/>
    <m/>
    <m/>
    <n v="1"/>
    <m/>
    <m/>
    <m/>
    <m/>
    <m/>
    <m/>
    <m/>
    <m/>
    <m/>
    <m/>
    <m/>
    <m/>
    <m/>
    <m/>
    <m/>
    <m/>
    <n v="1"/>
    <m/>
    <m/>
    <m/>
    <m/>
    <m/>
    <m/>
    <m/>
    <m/>
    <m/>
    <m/>
    <m/>
    <m/>
    <m/>
    <m/>
    <m/>
    <m/>
    <m/>
    <m/>
    <m/>
    <m/>
    <m/>
    <m/>
    <m/>
    <m/>
    <m/>
    <m/>
    <m/>
    <m/>
    <m/>
    <m/>
    <m/>
    <m/>
    <m/>
    <m/>
    <m/>
    <m/>
    <m/>
    <m/>
    <m/>
    <m/>
    <m/>
    <m/>
    <m/>
    <m/>
    <m/>
    <m/>
  </r>
  <r>
    <x v="9"/>
    <x v="2"/>
    <x v="6"/>
    <x v="20"/>
    <x v="17"/>
    <m/>
    <m/>
    <m/>
    <m/>
    <m/>
    <s v="A:A5"/>
    <n v="20"/>
    <n v="1"/>
    <m/>
    <n v="1"/>
    <m/>
    <m/>
    <m/>
    <m/>
    <m/>
    <m/>
    <m/>
    <m/>
    <m/>
    <m/>
    <m/>
    <n v="1"/>
    <m/>
    <m/>
    <m/>
    <m/>
    <m/>
    <m/>
    <m/>
    <m/>
    <m/>
    <m/>
    <m/>
    <m/>
    <m/>
    <m/>
    <m/>
    <m/>
    <m/>
    <m/>
    <m/>
    <m/>
    <m/>
    <m/>
    <m/>
    <m/>
    <m/>
    <m/>
    <m/>
    <m/>
    <m/>
    <m/>
    <m/>
    <m/>
    <m/>
    <m/>
    <m/>
    <m/>
    <m/>
    <m/>
    <m/>
    <m/>
    <m/>
    <m/>
    <m/>
    <m/>
    <m/>
    <m/>
    <m/>
    <m/>
    <m/>
    <m/>
    <m/>
    <m/>
    <m/>
  </r>
  <r>
    <x v="7"/>
    <x v="2"/>
    <x v="6"/>
    <x v="21"/>
    <x v="18"/>
    <m/>
    <m/>
    <m/>
    <m/>
    <m/>
    <s v="A:A6"/>
    <n v="21"/>
    <n v="1"/>
    <n v="1"/>
    <n v="1"/>
    <n v="1"/>
    <s v="1"/>
    <m/>
    <m/>
    <m/>
    <m/>
    <m/>
    <m/>
    <m/>
    <m/>
    <m/>
    <m/>
    <m/>
    <m/>
    <m/>
    <m/>
    <m/>
    <m/>
    <m/>
    <n v="1"/>
    <m/>
    <m/>
    <m/>
    <m/>
    <m/>
    <m/>
    <m/>
    <m/>
    <m/>
    <m/>
    <m/>
    <m/>
    <m/>
    <m/>
    <m/>
    <m/>
    <m/>
    <m/>
    <m/>
    <m/>
    <m/>
    <m/>
    <m/>
    <m/>
    <m/>
    <m/>
    <m/>
    <m/>
    <m/>
    <m/>
    <m/>
    <m/>
    <m/>
    <m/>
    <m/>
    <m/>
    <m/>
    <m/>
    <m/>
    <m/>
    <m/>
    <m/>
    <m/>
    <m/>
    <m/>
  </r>
  <r>
    <x v="12"/>
    <x v="2"/>
    <x v="7"/>
    <x v="22"/>
    <x v="19"/>
    <m/>
    <m/>
    <m/>
    <m/>
    <m/>
    <s v="A:B7"/>
    <n v="22"/>
    <n v="1"/>
    <m/>
    <m/>
    <m/>
    <m/>
    <m/>
    <m/>
    <m/>
    <m/>
    <m/>
    <m/>
    <m/>
    <m/>
    <m/>
    <m/>
    <n v="1"/>
    <n v="1"/>
    <m/>
    <m/>
    <m/>
    <m/>
    <m/>
    <m/>
    <m/>
    <m/>
    <m/>
    <m/>
    <m/>
    <m/>
    <m/>
    <m/>
    <m/>
    <m/>
    <m/>
    <m/>
    <m/>
    <m/>
    <m/>
    <m/>
    <m/>
    <m/>
    <m/>
    <m/>
    <m/>
    <m/>
    <m/>
    <m/>
    <m/>
    <m/>
    <m/>
    <m/>
    <m/>
    <m/>
    <m/>
    <m/>
    <m/>
    <m/>
    <m/>
    <m/>
    <m/>
    <m/>
    <m/>
    <m/>
    <m/>
    <m/>
    <m/>
    <m/>
    <m/>
  </r>
  <r>
    <x v="13"/>
    <x v="2"/>
    <x v="7"/>
    <x v="23"/>
    <x v="19"/>
    <m/>
    <m/>
    <m/>
    <m/>
    <m/>
    <s v="A:B8"/>
    <n v="23"/>
    <n v="1"/>
    <m/>
    <n v="1"/>
    <n v="1"/>
    <m/>
    <m/>
    <m/>
    <m/>
    <m/>
    <m/>
    <m/>
    <m/>
    <m/>
    <m/>
    <m/>
    <n v="1"/>
    <n v="1"/>
    <m/>
    <m/>
    <m/>
    <m/>
    <m/>
    <m/>
    <m/>
    <m/>
    <m/>
    <m/>
    <m/>
    <m/>
    <m/>
    <m/>
    <m/>
    <m/>
    <m/>
    <m/>
    <m/>
    <m/>
    <m/>
    <m/>
    <m/>
    <m/>
    <m/>
    <m/>
    <m/>
    <m/>
    <m/>
    <m/>
    <m/>
    <m/>
    <m/>
    <m/>
    <m/>
    <m/>
    <m/>
    <m/>
    <m/>
    <m/>
    <m/>
    <m/>
    <m/>
    <m/>
    <m/>
    <m/>
    <m/>
    <m/>
    <m/>
    <m/>
    <m/>
  </r>
  <r>
    <x v="9"/>
    <x v="2"/>
    <x v="7"/>
    <x v="24"/>
    <x v="19"/>
    <m/>
    <m/>
    <m/>
    <m/>
    <m/>
    <s v="A:B9"/>
    <n v="24"/>
    <n v="1"/>
    <m/>
    <n v="1"/>
    <m/>
    <m/>
    <m/>
    <m/>
    <m/>
    <m/>
    <m/>
    <m/>
    <m/>
    <m/>
    <m/>
    <m/>
    <n v="1"/>
    <n v="1"/>
    <m/>
    <m/>
    <m/>
    <m/>
    <m/>
    <m/>
    <m/>
    <m/>
    <m/>
    <m/>
    <m/>
    <m/>
    <m/>
    <m/>
    <m/>
    <m/>
    <m/>
    <m/>
    <m/>
    <m/>
    <m/>
    <m/>
    <m/>
    <m/>
    <m/>
    <m/>
    <m/>
    <m/>
    <m/>
    <m/>
    <m/>
    <m/>
    <m/>
    <m/>
    <m/>
    <m/>
    <m/>
    <m/>
    <m/>
    <m/>
    <m/>
    <m/>
    <m/>
    <m/>
    <m/>
    <m/>
    <m/>
    <m/>
    <m/>
    <m/>
    <m/>
  </r>
  <r>
    <x v="13"/>
    <x v="2"/>
    <x v="8"/>
    <x v="25"/>
    <x v="14"/>
    <m/>
    <m/>
    <m/>
    <m/>
    <m/>
    <s v="A:C10"/>
    <n v="25"/>
    <n v="1"/>
    <m/>
    <n v="1"/>
    <n v="1"/>
    <m/>
    <m/>
    <m/>
    <m/>
    <m/>
    <m/>
    <m/>
    <m/>
    <m/>
    <m/>
    <m/>
    <m/>
    <m/>
    <n v="1"/>
    <m/>
    <m/>
    <m/>
    <m/>
    <m/>
    <m/>
    <m/>
    <m/>
    <m/>
    <m/>
    <m/>
    <m/>
    <m/>
    <m/>
    <m/>
    <m/>
    <m/>
    <m/>
    <m/>
    <m/>
    <m/>
    <m/>
    <m/>
    <m/>
    <m/>
    <m/>
    <m/>
    <m/>
    <m/>
    <m/>
    <m/>
    <m/>
    <m/>
    <m/>
    <m/>
    <m/>
    <m/>
    <m/>
    <m/>
    <m/>
    <m/>
    <m/>
    <m/>
    <m/>
    <m/>
    <m/>
    <m/>
    <m/>
    <m/>
    <m/>
  </r>
  <r>
    <x v="14"/>
    <x v="2"/>
    <x v="8"/>
    <x v="26"/>
    <x v="20"/>
    <m/>
    <m/>
    <m/>
    <m/>
    <m/>
    <s v="A:C11"/>
    <n v="26"/>
    <n v="1"/>
    <m/>
    <m/>
    <n v="1"/>
    <m/>
    <m/>
    <m/>
    <m/>
    <m/>
    <m/>
    <m/>
    <m/>
    <m/>
    <m/>
    <m/>
    <m/>
    <m/>
    <m/>
    <n v="1"/>
    <n v="1"/>
    <m/>
    <m/>
    <m/>
    <m/>
    <m/>
    <m/>
    <m/>
    <m/>
    <m/>
    <m/>
    <m/>
    <m/>
    <m/>
    <m/>
    <m/>
    <m/>
    <m/>
    <m/>
    <m/>
    <m/>
    <m/>
    <m/>
    <m/>
    <m/>
    <m/>
    <m/>
    <m/>
    <m/>
    <m/>
    <m/>
    <m/>
    <m/>
    <m/>
    <m/>
    <m/>
    <m/>
    <m/>
    <m/>
    <m/>
    <m/>
    <m/>
    <m/>
    <m/>
    <m/>
    <m/>
    <m/>
    <m/>
    <m/>
  </r>
  <r>
    <x v="14"/>
    <x v="2"/>
    <x v="9"/>
    <x v="27"/>
    <x v="21"/>
    <m/>
    <m/>
    <m/>
    <m/>
    <m/>
    <s v="A:D12"/>
    <n v="27"/>
    <n v="1"/>
    <m/>
    <m/>
    <n v="1"/>
    <m/>
    <m/>
    <m/>
    <m/>
    <m/>
    <m/>
    <m/>
    <m/>
    <m/>
    <m/>
    <m/>
    <m/>
    <m/>
    <m/>
    <m/>
    <m/>
    <n v="1"/>
    <m/>
    <m/>
    <m/>
    <m/>
    <m/>
    <m/>
    <m/>
    <m/>
    <m/>
    <m/>
    <m/>
    <m/>
    <m/>
    <m/>
    <m/>
    <m/>
    <m/>
    <m/>
    <m/>
    <m/>
    <m/>
    <m/>
    <m/>
    <m/>
    <m/>
    <m/>
    <m/>
    <m/>
    <m/>
    <m/>
    <m/>
    <m/>
    <m/>
    <m/>
    <m/>
    <m/>
    <m/>
    <m/>
    <m/>
    <m/>
    <m/>
    <m/>
    <m/>
    <m/>
    <m/>
    <m/>
    <m/>
  </r>
  <r>
    <x v="13"/>
    <x v="2"/>
    <x v="9"/>
    <x v="28"/>
    <x v="21"/>
    <m/>
    <m/>
    <m/>
    <m/>
    <m/>
    <s v="A:D13"/>
    <n v="28"/>
    <n v="1"/>
    <m/>
    <n v="1"/>
    <n v="1"/>
    <m/>
    <m/>
    <m/>
    <m/>
    <m/>
    <m/>
    <m/>
    <m/>
    <m/>
    <m/>
    <m/>
    <m/>
    <m/>
    <m/>
    <m/>
    <m/>
    <n v="1"/>
    <m/>
    <m/>
    <m/>
    <m/>
    <m/>
    <m/>
    <m/>
    <m/>
    <m/>
    <m/>
    <m/>
    <m/>
    <m/>
    <m/>
    <m/>
    <m/>
    <m/>
    <m/>
    <m/>
    <m/>
    <m/>
    <m/>
    <m/>
    <m/>
    <m/>
    <m/>
    <m/>
    <m/>
    <m/>
    <m/>
    <m/>
    <m/>
    <m/>
    <m/>
    <m/>
    <m/>
    <m/>
    <m/>
    <m/>
    <m/>
    <m/>
    <m/>
    <m/>
    <m/>
    <m/>
    <m/>
    <m/>
  </r>
  <r>
    <x v="15"/>
    <x v="2"/>
    <x v="9"/>
    <x v="29"/>
    <x v="21"/>
    <m/>
    <m/>
    <m/>
    <m/>
    <m/>
    <s v="A:D14"/>
    <n v="29"/>
    <m/>
    <m/>
    <m/>
    <n v="1"/>
    <m/>
    <m/>
    <m/>
    <m/>
    <m/>
    <m/>
    <m/>
    <m/>
    <m/>
    <m/>
    <m/>
    <m/>
    <m/>
    <m/>
    <m/>
    <m/>
    <n v="1"/>
    <m/>
    <m/>
    <m/>
    <m/>
    <m/>
    <m/>
    <m/>
    <m/>
    <m/>
    <m/>
    <m/>
    <m/>
    <m/>
    <m/>
    <m/>
    <m/>
    <m/>
    <m/>
    <m/>
    <m/>
    <m/>
    <m/>
    <m/>
    <m/>
    <m/>
    <m/>
    <m/>
    <m/>
    <m/>
    <m/>
    <m/>
    <m/>
    <m/>
    <m/>
    <m/>
    <m/>
    <m/>
    <m/>
    <m/>
    <m/>
    <m/>
    <m/>
    <m/>
    <m/>
    <m/>
    <m/>
    <m/>
  </r>
  <r>
    <x v="4"/>
    <x v="3"/>
    <x v="10"/>
    <x v="30"/>
    <x v="22"/>
    <m/>
    <m/>
    <m/>
    <m/>
    <m/>
    <s v="P:A1"/>
    <n v="30"/>
    <n v="1"/>
    <n v="1"/>
    <m/>
    <m/>
    <n v="1"/>
    <m/>
    <m/>
    <m/>
    <m/>
    <m/>
    <m/>
    <m/>
    <m/>
    <m/>
    <m/>
    <m/>
    <m/>
    <m/>
    <m/>
    <m/>
    <m/>
    <m/>
    <m/>
    <m/>
    <m/>
    <m/>
    <m/>
    <m/>
    <m/>
    <m/>
    <m/>
    <m/>
    <m/>
    <n v="1"/>
    <m/>
    <m/>
    <m/>
    <m/>
    <m/>
    <m/>
    <m/>
    <m/>
    <m/>
    <m/>
    <m/>
    <m/>
    <m/>
    <m/>
    <m/>
    <m/>
    <m/>
    <m/>
    <m/>
    <m/>
    <m/>
    <m/>
    <m/>
    <m/>
    <m/>
    <m/>
    <m/>
    <m/>
    <m/>
    <m/>
    <m/>
    <m/>
    <m/>
    <m/>
  </r>
  <r>
    <x v="14"/>
    <x v="3"/>
    <x v="11"/>
    <x v="31"/>
    <x v="23"/>
    <m/>
    <m/>
    <m/>
    <m/>
    <m/>
    <s v="P:A2"/>
    <n v="31"/>
    <n v="1"/>
    <m/>
    <m/>
    <n v="1"/>
    <m/>
    <m/>
    <m/>
    <m/>
    <m/>
    <m/>
    <m/>
    <m/>
    <m/>
    <m/>
    <m/>
    <m/>
    <m/>
    <m/>
    <m/>
    <m/>
    <m/>
    <m/>
    <m/>
    <m/>
    <m/>
    <m/>
    <m/>
    <m/>
    <m/>
    <m/>
    <m/>
    <m/>
    <m/>
    <m/>
    <n v="1"/>
    <m/>
    <m/>
    <m/>
    <m/>
    <m/>
    <m/>
    <m/>
    <m/>
    <m/>
    <m/>
    <m/>
    <m/>
    <m/>
    <m/>
    <m/>
    <m/>
    <m/>
    <m/>
    <m/>
    <m/>
    <m/>
    <m/>
    <m/>
    <m/>
    <m/>
    <m/>
    <m/>
    <m/>
    <m/>
    <m/>
    <m/>
    <m/>
    <m/>
  </r>
  <r>
    <x v="13"/>
    <x v="3"/>
    <x v="12"/>
    <x v="32"/>
    <x v="24"/>
    <m/>
    <m/>
    <m/>
    <m/>
    <m/>
    <s v="P:A3"/>
    <n v="32"/>
    <n v="1"/>
    <m/>
    <n v="1"/>
    <n v="1"/>
    <m/>
    <m/>
    <m/>
    <m/>
    <m/>
    <m/>
    <m/>
    <m/>
    <m/>
    <m/>
    <m/>
    <m/>
    <m/>
    <m/>
    <m/>
    <m/>
    <m/>
    <m/>
    <m/>
    <m/>
    <m/>
    <m/>
    <m/>
    <m/>
    <m/>
    <m/>
    <m/>
    <m/>
    <m/>
    <m/>
    <m/>
    <m/>
    <n v="1"/>
    <m/>
    <m/>
    <m/>
    <m/>
    <m/>
    <m/>
    <m/>
    <m/>
    <m/>
    <m/>
    <m/>
    <m/>
    <m/>
    <m/>
    <m/>
    <m/>
    <m/>
    <m/>
    <m/>
    <m/>
    <m/>
    <m/>
    <m/>
    <m/>
    <m/>
    <m/>
    <m/>
    <m/>
    <m/>
    <m/>
    <m/>
  </r>
  <r>
    <x v="14"/>
    <x v="3"/>
    <x v="13"/>
    <x v="33"/>
    <x v="25"/>
    <m/>
    <m/>
    <m/>
    <m/>
    <m/>
    <s v="P:A4"/>
    <n v="33"/>
    <n v="1"/>
    <m/>
    <m/>
    <n v="1"/>
    <m/>
    <m/>
    <m/>
    <m/>
    <m/>
    <m/>
    <m/>
    <m/>
    <m/>
    <m/>
    <m/>
    <m/>
    <m/>
    <m/>
    <m/>
    <m/>
    <m/>
    <m/>
    <m/>
    <m/>
    <m/>
    <m/>
    <m/>
    <m/>
    <m/>
    <m/>
    <m/>
    <m/>
    <m/>
    <m/>
    <m/>
    <n v="1"/>
    <m/>
    <m/>
    <m/>
    <m/>
    <m/>
    <m/>
    <m/>
    <m/>
    <m/>
    <m/>
    <m/>
    <m/>
    <m/>
    <m/>
    <m/>
    <m/>
    <m/>
    <m/>
    <m/>
    <m/>
    <m/>
    <m/>
    <m/>
    <m/>
    <m/>
    <m/>
    <m/>
    <m/>
    <m/>
    <m/>
    <m/>
    <m/>
  </r>
  <r>
    <x v="7"/>
    <x v="4"/>
    <x v="14"/>
    <x v="34"/>
    <x v="26"/>
    <m/>
    <m/>
    <m/>
    <m/>
    <m/>
    <s v="S:A1"/>
    <m/>
    <n v="1"/>
    <n v="1"/>
    <n v="1"/>
    <n v="1"/>
    <n v="1"/>
    <m/>
    <m/>
    <m/>
    <m/>
    <m/>
    <m/>
    <m/>
    <m/>
    <m/>
    <m/>
    <m/>
    <m/>
    <m/>
    <m/>
    <m/>
    <m/>
    <m/>
    <m/>
    <m/>
    <m/>
    <m/>
    <m/>
    <m/>
    <m/>
    <m/>
    <m/>
    <m/>
    <m/>
    <m/>
    <m/>
    <m/>
    <m/>
    <m/>
    <m/>
    <n v="1"/>
    <m/>
    <m/>
    <m/>
    <m/>
    <m/>
    <m/>
    <m/>
    <m/>
    <m/>
    <m/>
    <m/>
    <m/>
    <m/>
    <m/>
    <m/>
    <m/>
    <m/>
    <m/>
    <m/>
    <m/>
    <m/>
    <m/>
    <m/>
    <m/>
    <m/>
    <m/>
    <m/>
    <m/>
  </r>
  <r>
    <x v="13"/>
    <x v="4"/>
    <x v="15"/>
    <x v="35"/>
    <x v="26"/>
    <m/>
    <m/>
    <m/>
    <m/>
    <m/>
    <s v="S:B2"/>
    <m/>
    <n v="1"/>
    <m/>
    <n v="1"/>
    <n v="1"/>
    <m/>
    <m/>
    <m/>
    <m/>
    <m/>
    <m/>
    <m/>
    <m/>
    <m/>
    <m/>
    <m/>
    <m/>
    <m/>
    <m/>
    <m/>
    <m/>
    <m/>
    <m/>
    <m/>
    <m/>
    <m/>
    <m/>
    <m/>
    <m/>
    <m/>
    <m/>
    <m/>
    <m/>
    <m/>
    <m/>
    <m/>
    <m/>
    <m/>
    <m/>
    <m/>
    <n v="1"/>
    <m/>
    <m/>
    <m/>
    <m/>
    <m/>
    <m/>
    <m/>
    <m/>
    <m/>
    <m/>
    <m/>
    <m/>
    <m/>
    <m/>
    <m/>
    <m/>
    <m/>
    <m/>
    <m/>
    <m/>
    <m/>
    <m/>
    <m/>
    <m/>
    <m/>
    <m/>
    <m/>
    <m/>
  </r>
  <r>
    <x v="16"/>
    <x v="4"/>
    <x v="16"/>
    <x v="36"/>
    <x v="27"/>
    <m/>
    <m/>
    <m/>
    <m/>
    <m/>
    <s v="S:C3"/>
    <m/>
    <n v="1"/>
    <n v="1"/>
    <n v="1"/>
    <n v="1"/>
    <m/>
    <m/>
    <m/>
    <m/>
    <m/>
    <m/>
    <m/>
    <m/>
    <m/>
    <m/>
    <m/>
    <m/>
    <m/>
    <m/>
    <m/>
    <m/>
    <m/>
    <m/>
    <m/>
    <m/>
    <m/>
    <m/>
    <m/>
    <m/>
    <m/>
    <m/>
    <m/>
    <m/>
    <m/>
    <m/>
    <m/>
    <m/>
    <m/>
    <m/>
    <n v="1"/>
    <m/>
    <n v="1"/>
    <n v="1"/>
    <n v="1"/>
    <m/>
    <m/>
    <m/>
    <m/>
    <m/>
    <m/>
    <m/>
    <m/>
    <m/>
    <m/>
    <m/>
    <m/>
    <m/>
    <m/>
    <m/>
    <m/>
    <m/>
    <m/>
    <m/>
    <m/>
    <m/>
    <m/>
    <m/>
    <m/>
    <m/>
  </r>
  <r>
    <x v="17"/>
    <x v="4"/>
    <x v="17"/>
    <x v="37"/>
    <x v="28"/>
    <m/>
    <m/>
    <m/>
    <m/>
    <m/>
    <s v="S:D4"/>
    <m/>
    <n v="1"/>
    <n v="1"/>
    <m/>
    <m/>
    <m/>
    <m/>
    <m/>
    <m/>
    <m/>
    <m/>
    <m/>
    <m/>
    <m/>
    <m/>
    <m/>
    <m/>
    <m/>
    <m/>
    <m/>
    <m/>
    <m/>
    <m/>
    <m/>
    <m/>
    <m/>
    <m/>
    <m/>
    <m/>
    <m/>
    <m/>
    <m/>
    <m/>
    <m/>
    <m/>
    <m/>
    <m/>
    <m/>
    <m/>
    <n v="1"/>
    <m/>
    <m/>
    <m/>
    <m/>
    <m/>
    <m/>
    <m/>
    <m/>
    <m/>
    <m/>
    <m/>
    <m/>
    <m/>
    <m/>
    <m/>
    <m/>
    <m/>
    <m/>
    <m/>
    <m/>
    <m/>
    <m/>
    <m/>
    <m/>
    <m/>
    <m/>
    <m/>
    <m/>
    <m/>
  </r>
  <r>
    <x v="4"/>
    <x v="4"/>
    <x v="17"/>
    <x v="38"/>
    <x v="29"/>
    <m/>
    <m/>
    <m/>
    <m/>
    <m/>
    <s v="S:D5"/>
    <m/>
    <n v="1"/>
    <n v="1"/>
    <m/>
    <m/>
    <n v="1"/>
    <m/>
    <m/>
    <m/>
    <m/>
    <m/>
    <m/>
    <m/>
    <m/>
    <m/>
    <m/>
    <m/>
    <m/>
    <m/>
    <m/>
    <m/>
    <m/>
    <m/>
    <m/>
    <m/>
    <m/>
    <m/>
    <m/>
    <m/>
    <m/>
    <m/>
    <m/>
    <m/>
    <m/>
    <m/>
    <m/>
    <m/>
    <m/>
    <m/>
    <n v="1"/>
    <n v="1"/>
    <n v="1"/>
    <n v="1"/>
    <n v="1"/>
    <m/>
    <m/>
    <m/>
    <m/>
    <m/>
    <m/>
    <m/>
    <m/>
    <m/>
    <m/>
    <m/>
    <m/>
    <m/>
    <m/>
    <m/>
    <m/>
    <m/>
    <m/>
    <m/>
    <m/>
    <m/>
    <m/>
    <m/>
    <m/>
    <m/>
  </r>
  <r>
    <x v="3"/>
    <x v="4"/>
    <x v="17"/>
    <x v="39"/>
    <x v="26"/>
    <m/>
    <m/>
    <m/>
    <m/>
    <m/>
    <s v="S:D6"/>
    <m/>
    <m/>
    <m/>
    <m/>
    <m/>
    <n v="1"/>
    <m/>
    <m/>
    <m/>
    <m/>
    <m/>
    <m/>
    <m/>
    <m/>
    <m/>
    <m/>
    <m/>
    <m/>
    <m/>
    <m/>
    <m/>
    <m/>
    <m/>
    <m/>
    <m/>
    <m/>
    <m/>
    <m/>
    <m/>
    <m/>
    <m/>
    <m/>
    <m/>
    <m/>
    <m/>
    <m/>
    <m/>
    <m/>
    <m/>
    <m/>
    <n v="1"/>
    <m/>
    <m/>
    <m/>
    <m/>
    <m/>
    <m/>
    <m/>
    <m/>
    <m/>
    <m/>
    <m/>
    <m/>
    <m/>
    <m/>
    <m/>
    <m/>
    <m/>
    <m/>
    <m/>
    <m/>
    <m/>
    <m/>
    <m/>
    <m/>
    <m/>
    <m/>
    <m/>
    <m/>
  </r>
  <r>
    <x v="12"/>
    <x v="5"/>
    <x v="18"/>
    <x v="40"/>
    <x v="30"/>
    <m/>
    <m/>
    <m/>
    <m/>
    <m/>
    <s v="M:A1"/>
    <m/>
    <n v="1"/>
    <m/>
    <m/>
    <m/>
    <m/>
    <m/>
    <m/>
    <m/>
    <m/>
    <m/>
    <m/>
    <m/>
    <m/>
    <m/>
    <m/>
    <m/>
    <m/>
    <m/>
    <m/>
    <m/>
    <m/>
    <m/>
    <m/>
    <m/>
    <m/>
    <m/>
    <m/>
    <m/>
    <n v="1"/>
    <n v="1"/>
    <m/>
    <m/>
    <m/>
    <m/>
    <m/>
    <m/>
    <m/>
    <m/>
    <m/>
    <m/>
    <m/>
    <m/>
    <m/>
    <m/>
    <m/>
    <m/>
    <m/>
    <m/>
    <m/>
    <m/>
    <m/>
    <m/>
    <m/>
    <m/>
    <m/>
    <m/>
    <m/>
    <m/>
    <m/>
    <m/>
    <m/>
    <m/>
    <m/>
    <m/>
    <m/>
    <m/>
    <m/>
    <m/>
  </r>
  <r>
    <x v="12"/>
    <x v="5"/>
    <x v="18"/>
    <x v="41"/>
    <x v="30"/>
    <m/>
    <m/>
    <m/>
    <m/>
    <m/>
    <s v="M:A2"/>
    <m/>
    <n v="1"/>
    <m/>
    <m/>
    <m/>
    <m/>
    <m/>
    <m/>
    <m/>
    <m/>
    <m/>
    <m/>
    <m/>
    <m/>
    <m/>
    <m/>
    <m/>
    <m/>
    <m/>
    <m/>
    <m/>
    <m/>
    <m/>
    <m/>
    <m/>
    <m/>
    <m/>
    <m/>
    <m/>
    <n v="1"/>
    <n v="1"/>
    <m/>
    <m/>
    <m/>
    <m/>
    <m/>
    <m/>
    <m/>
    <m/>
    <m/>
    <m/>
    <m/>
    <m/>
    <m/>
    <m/>
    <m/>
    <m/>
    <m/>
    <m/>
    <m/>
    <m/>
    <m/>
    <m/>
    <m/>
    <m/>
    <m/>
    <m/>
    <m/>
    <m/>
    <m/>
    <m/>
    <m/>
    <m/>
    <m/>
    <m/>
    <m/>
    <m/>
    <m/>
    <m/>
  </r>
  <r>
    <x v="11"/>
    <x v="5"/>
    <x v="18"/>
    <x v="42"/>
    <x v="30"/>
    <m/>
    <m/>
    <m/>
    <m/>
    <m/>
    <s v="M:A3"/>
    <m/>
    <n v="1"/>
    <n v="1"/>
    <m/>
    <m/>
    <m/>
    <m/>
    <m/>
    <m/>
    <m/>
    <m/>
    <m/>
    <m/>
    <m/>
    <m/>
    <m/>
    <m/>
    <m/>
    <m/>
    <m/>
    <m/>
    <m/>
    <m/>
    <m/>
    <m/>
    <m/>
    <m/>
    <m/>
    <m/>
    <n v="1"/>
    <n v="1"/>
    <m/>
    <m/>
    <m/>
    <m/>
    <m/>
    <m/>
    <m/>
    <m/>
    <m/>
    <m/>
    <m/>
    <m/>
    <m/>
    <m/>
    <m/>
    <m/>
    <m/>
    <m/>
    <m/>
    <m/>
    <m/>
    <m/>
    <m/>
    <m/>
    <m/>
    <m/>
    <m/>
    <m/>
    <m/>
    <m/>
    <m/>
    <m/>
    <m/>
    <m/>
    <m/>
    <m/>
    <m/>
    <m/>
  </r>
  <r>
    <x v="6"/>
    <x v="5"/>
    <x v="18"/>
    <x v="43"/>
    <x v="30"/>
    <m/>
    <m/>
    <m/>
    <m/>
    <m/>
    <s v="M:A4"/>
    <m/>
    <m/>
    <m/>
    <n v="1"/>
    <n v="1"/>
    <m/>
    <m/>
    <m/>
    <m/>
    <m/>
    <m/>
    <m/>
    <m/>
    <m/>
    <m/>
    <m/>
    <m/>
    <m/>
    <m/>
    <m/>
    <m/>
    <m/>
    <m/>
    <m/>
    <m/>
    <m/>
    <m/>
    <m/>
    <m/>
    <n v="1"/>
    <n v="1"/>
    <m/>
    <m/>
    <m/>
    <m/>
    <m/>
    <m/>
    <m/>
    <m/>
    <m/>
    <m/>
    <m/>
    <m/>
    <m/>
    <m/>
    <m/>
    <m/>
    <m/>
    <m/>
    <m/>
    <m/>
    <m/>
    <m/>
    <m/>
    <m/>
    <m/>
    <m/>
    <m/>
    <m/>
    <m/>
    <m/>
    <m/>
    <m/>
    <m/>
    <m/>
    <m/>
    <m/>
    <m/>
    <m/>
  </r>
  <r>
    <x v="6"/>
    <x v="5"/>
    <x v="18"/>
    <x v="44"/>
    <x v="31"/>
    <m/>
    <m/>
    <m/>
    <m/>
    <m/>
    <s v="M:A5"/>
    <m/>
    <m/>
    <m/>
    <n v="1"/>
    <n v="1"/>
    <m/>
    <m/>
    <m/>
    <m/>
    <m/>
    <m/>
    <m/>
    <m/>
    <m/>
    <m/>
    <m/>
    <m/>
    <m/>
    <m/>
    <m/>
    <m/>
    <m/>
    <m/>
    <m/>
    <m/>
    <m/>
    <m/>
    <m/>
    <m/>
    <m/>
    <m/>
    <m/>
    <m/>
    <n v="1"/>
    <m/>
    <m/>
    <m/>
    <m/>
    <m/>
    <m/>
    <m/>
    <m/>
    <m/>
    <m/>
    <m/>
    <m/>
    <m/>
    <m/>
    <m/>
    <m/>
    <m/>
    <m/>
    <m/>
    <m/>
    <m/>
    <m/>
    <m/>
    <m/>
    <m/>
    <m/>
    <m/>
    <m/>
    <m/>
    <m/>
    <m/>
    <m/>
    <m/>
    <m/>
    <m/>
  </r>
  <r>
    <x v="12"/>
    <x v="5"/>
    <x v="19"/>
    <x v="45"/>
    <x v="32"/>
    <m/>
    <m/>
    <m/>
    <m/>
    <m/>
    <s v="M:B6"/>
    <m/>
    <n v="1"/>
    <m/>
    <m/>
    <m/>
    <m/>
    <m/>
    <m/>
    <m/>
    <m/>
    <m/>
    <m/>
    <m/>
    <m/>
    <m/>
    <m/>
    <m/>
    <m/>
    <m/>
    <m/>
    <m/>
    <m/>
    <m/>
    <m/>
    <m/>
    <m/>
    <m/>
    <m/>
    <m/>
    <n v="1"/>
    <n v="1"/>
    <n v="1"/>
    <n v="1"/>
    <n v="1"/>
    <m/>
    <m/>
    <m/>
    <m/>
    <m/>
    <m/>
    <m/>
    <m/>
    <m/>
    <m/>
    <m/>
    <m/>
    <m/>
    <m/>
    <m/>
    <m/>
    <m/>
    <m/>
    <m/>
    <m/>
    <m/>
    <m/>
    <m/>
    <m/>
    <m/>
    <m/>
    <m/>
    <m/>
    <m/>
    <m/>
    <m/>
    <m/>
    <m/>
    <m/>
    <m/>
  </r>
  <r>
    <x v="11"/>
    <x v="5"/>
    <x v="20"/>
    <x v="46"/>
    <x v="33"/>
    <m/>
    <m/>
    <m/>
    <m/>
    <m/>
    <s v="M:C7"/>
    <m/>
    <n v="1"/>
    <n v="1"/>
    <m/>
    <m/>
    <m/>
    <m/>
    <m/>
    <m/>
    <m/>
    <m/>
    <m/>
    <m/>
    <m/>
    <m/>
    <m/>
    <m/>
    <m/>
    <m/>
    <m/>
    <m/>
    <m/>
    <m/>
    <m/>
    <m/>
    <m/>
    <m/>
    <m/>
    <m/>
    <m/>
    <m/>
    <n v="1"/>
    <m/>
    <m/>
    <m/>
    <m/>
    <m/>
    <m/>
    <m/>
    <m/>
    <m/>
    <m/>
    <m/>
    <m/>
    <m/>
    <m/>
    <m/>
    <m/>
    <m/>
    <m/>
    <m/>
    <m/>
    <m/>
    <m/>
    <m/>
    <m/>
    <m/>
    <m/>
    <m/>
    <m/>
    <m/>
    <m/>
    <m/>
    <m/>
    <m/>
    <m/>
    <m/>
    <m/>
    <m/>
  </r>
  <r>
    <x v="13"/>
    <x v="5"/>
    <x v="20"/>
    <x v="47"/>
    <x v="34"/>
    <m/>
    <m/>
    <m/>
    <m/>
    <m/>
    <s v="M:C8"/>
    <m/>
    <n v="1"/>
    <m/>
    <n v="1"/>
    <n v="1"/>
    <m/>
    <m/>
    <m/>
    <m/>
    <m/>
    <m/>
    <m/>
    <m/>
    <m/>
    <m/>
    <m/>
    <m/>
    <m/>
    <m/>
    <m/>
    <m/>
    <m/>
    <m/>
    <m/>
    <m/>
    <m/>
    <m/>
    <m/>
    <m/>
    <m/>
    <m/>
    <m/>
    <n v="1"/>
    <m/>
    <m/>
    <m/>
    <m/>
    <m/>
    <m/>
    <m/>
    <m/>
    <m/>
    <m/>
    <m/>
    <m/>
    <m/>
    <m/>
    <m/>
    <m/>
    <m/>
    <m/>
    <m/>
    <m/>
    <m/>
    <m/>
    <m/>
    <m/>
    <m/>
    <m/>
    <m/>
    <m/>
    <m/>
    <m/>
    <m/>
    <m/>
    <m/>
    <m/>
    <m/>
    <m/>
  </r>
  <r>
    <x v="6"/>
    <x v="5"/>
    <x v="20"/>
    <x v="48"/>
    <x v="35"/>
    <m/>
    <m/>
    <m/>
    <m/>
    <m/>
    <s v="M:C9"/>
    <m/>
    <m/>
    <m/>
    <n v="1"/>
    <n v="1"/>
    <m/>
    <m/>
    <m/>
    <m/>
    <m/>
    <m/>
    <m/>
    <m/>
    <m/>
    <m/>
    <m/>
    <m/>
    <m/>
    <m/>
    <m/>
    <m/>
    <m/>
    <m/>
    <m/>
    <m/>
    <m/>
    <m/>
    <m/>
    <m/>
    <n v="1"/>
    <m/>
    <m/>
    <m/>
    <m/>
    <m/>
    <m/>
    <m/>
    <m/>
    <m/>
    <m/>
    <m/>
    <m/>
    <m/>
    <m/>
    <m/>
    <m/>
    <m/>
    <m/>
    <m/>
    <m/>
    <m/>
    <m/>
    <m/>
    <m/>
    <m/>
    <m/>
    <m/>
    <m/>
    <m/>
    <m/>
    <m/>
    <m/>
    <m/>
    <m/>
    <m/>
    <m/>
    <m/>
    <m/>
    <m/>
  </r>
  <r>
    <x v="18"/>
    <x v="5"/>
    <x v="21"/>
    <x v="49"/>
    <x v="33"/>
    <m/>
    <m/>
    <m/>
    <m/>
    <m/>
    <s v="M:D10"/>
    <m/>
    <m/>
    <n v="1"/>
    <n v="1"/>
    <m/>
    <m/>
    <m/>
    <m/>
    <m/>
    <m/>
    <m/>
    <m/>
    <m/>
    <m/>
    <m/>
    <m/>
    <m/>
    <m/>
    <m/>
    <m/>
    <m/>
    <m/>
    <m/>
    <m/>
    <m/>
    <m/>
    <m/>
    <m/>
    <m/>
    <m/>
    <m/>
    <n v="1"/>
    <m/>
    <m/>
    <m/>
    <m/>
    <m/>
    <m/>
    <m/>
    <m/>
    <m/>
    <m/>
    <m/>
    <m/>
    <m/>
    <m/>
    <m/>
    <m/>
    <m/>
    <m/>
    <m/>
    <m/>
    <m/>
    <m/>
    <m/>
    <m/>
    <m/>
    <m/>
    <m/>
    <m/>
    <m/>
    <m/>
    <m/>
    <m/>
    <m/>
    <m/>
    <m/>
    <m/>
    <m/>
  </r>
  <r>
    <x v="12"/>
    <x v="6"/>
    <x v="22"/>
    <x v="50"/>
    <x v="36"/>
    <m/>
    <m/>
    <m/>
    <m/>
    <m/>
    <s v="U:A1"/>
    <m/>
    <n v="1"/>
    <m/>
    <m/>
    <m/>
    <m/>
    <m/>
    <m/>
    <m/>
    <m/>
    <m/>
    <m/>
    <m/>
    <m/>
    <m/>
    <m/>
    <m/>
    <m/>
    <m/>
    <m/>
    <m/>
    <m/>
    <m/>
    <m/>
    <m/>
    <m/>
    <m/>
    <m/>
    <m/>
    <m/>
    <m/>
    <m/>
    <m/>
    <m/>
    <m/>
    <m/>
    <m/>
    <m/>
    <m/>
    <m/>
    <m/>
    <m/>
    <m/>
    <m/>
    <n v="1"/>
    <m/>
    <m/>
    <m/>
    <m/>
    <m/>
    <m/>
    <m/>
    <m/>
    <m/>
    <m/>
    <m/>
    <m/>
    <m/>
    <m/>
    <m/>
    <m/>
    <m/>
    <m/>
    <m/>
    <m/>
    <m/>
    <m/>
    <m/>
    <m/>
  </r>
  <r>
    <x v="12"/>
    <x v="6"/>
    <x v="23"/>
    <x v="51"/>
    <x v="36"/>
    <m/>
    <m/>
    <m/>
    <m/>
    <m/>
    <s v="U:B2"/>
    <m/>
    <n v="1"/>
    <m/>
    <m/>
    <m/>
    <m/>
    <m/>
    <m/>
    <m/>
    <m/>
    <m/>
    <m/>
    <m/>
    <m/>
    <m/>
    <m/>
    <m/>
    <m/>
    <m/>
    <m/>
    <m/>
    <m/>
    <m/>
    <m/>
    <m/>
    <m/>
    <m/>
    <m/>
    <m/>
    <m/>
    <m/>
    <m/>
    <m/>
    <m/>
    <m/>
    <m/>
    <m/>
    <m/>
    <m/>
    <m/>
    <m/>
    <m/>
    <m/>
    <m/>
    <n v="1"/>
    <m/>
    <m/>
    <m/>
    <m/>
    <m/>
    <m/>
    <m/>
    <m/>
    <m/>
    <m/>
    <m/>
    <m/>
    <m/>
    <m/>
    <m/>
    <m/>
    <m/>
    <m/>
    <m/>
    <m/>
    <m/>
    <m/>
    <m/>
    <m/>
  </r>
  <r>
    <x v="7"/>
    <x v="6"/>
    <x v="23"/>
    <x v="52"/>
    <x v="36"/>
    <m/>
    <m/>
    <m/>
    <m/>
    <m/>
    <s v="U:B3"/>
    <m/>
    <n v="1"/>
    <n v="1"/>
    <n v="1"/>
    <n v="1"/>
    <n v="1"/>
    <m/>
    <m/>
    <m/>
    <m/>
    <m/>
    <m/>
    <m/>
    <m/>
    <m/>
    <m/>
    <m/>
    <m/>
    <m/>
    <m/>
    <m/>
    <m/>
    <m/>
    <m/>
    <m/>
    <m/>
    <m/>
    <m/>
    <m/>
    <m/>
    <m/>
    <m/>
    <m/>
    <m/>
    <m/>
    <m/>
    <m/>
    <m/>
    <m/>
    <m/>
    <m/>
    <m/>
    <m/>
    <m/>
    <n v="1"/>
    <m/>
    <m/>
    <m/>
    <m/>
    <m/>
    <m/>
    <m/>
    <m/>
    <m/>
    <m/>
    <m/>
    <m/>
    <m/>
    <m/>
    <m/>
    <m/>
    <m/>
    <m/>
    <m/>
    <m/>
    <m/>
    <m/>
    <m/>
    <m/>
  </r>
  <r>
    <x v="3"/>
    <x v="6"/>
    <x v="23"/>
    <x v="53"/>
    <x v="36"/>
    <m/>
    <m/>
    <m/>
    <m/>
    <m/>
    <s v="U:B4"/>
    <m/>
    <m/>
    <m/>
    <m/>
    <m/>
    <n v="1"/>
    <m/>
    <m/>
    <m/>
    <m/>
    <m/>
    <m/>
    <m/>
    <m/>
    <m/>
    <m/>
    <m/>
    <m/>
    <m/>
    <m/>
    <m/>
    <m/>
    <m/>
    <m/>
    <m/>
    <m/>
    <m/>
    <m/>
    <m/>
    <m/>
    <m/>
    <m/>
    <m/>
    <m/>
    <m/>
    <m/>
    <m/>
    <m/>
    <m/>
    <m/>
    <m/>
    <m/>
    <m/>
    <m/>
    <n v="1"/>
    <m/>
    <m/>
    <m/>
    <m/>
    <m/>
    <m/>
    <m/>
    <m/>
    <m/>
    <m/>
    <m/>
    <m/>
    <m/>
    <m/>
    <m/>
    <m/>
    <m/>
    <m/>
    <m/>
    <m/>
    <m/>
    <m/>
    <m/>
    <m/>
  </r>
  <r>
    <x v="19"/>
    <x v="7"/>
    <x v="24"/>
    <x v="54"/>
    <x v="37"/>
    <m/>
    <m/>
    <m/>
    <m/>
    <m/>
    <s v="F:A1"/>
    <m/>
    <n v="1"/>
    <n v="1"/>
    <m/>
    <n v="1"/>
    <m/>
    <m/>
    <m/>
    <m/>
    <m/>
    <m/>
    <m/>
    <m/>
    <m/>
    <m/>
    <m/>
    <m/>
    <m/>
    <m/>
    <m/>
    <m/>
    <m/>
    <m/>
    <m/>
    <n v="1"/>
    <n v="1"/>
    <m/>
    <m/>
    <n v="1"/>
    <m/>
    <m/>
    <m/>
    <m/>
    <m/>
    <m/>
    <m/>
    <m/>
    <m/>
    <m/>
    <m/>
    <m/>
    <m/>
    <m/>
    <m/>
    <m/>
    <m/>
    <m/>
    <m/>
    <m/>
    <m/>
    <m/>
    <m/>
    <m/>
    <m/>
    <m/>
    <m/>
    <m/>
    <m/>
    <m/>
    <m/>
    <m/>
    <m/>
    <m/>
    <m/>
    <m/>
    <m/>
    <m/>
    <m/>
    <m/>
  </r>
  <r>
    <x v="20"/>
    <x v="7"/>
    <x v="25"/>
    <x v="55"/>
    <x v="38"/>
    <m/>
    <m/>
    <m/>
    <m/>
    <m/>
    <s v="F:B2"/>
    <m/>
    <n v="1"/>
    <m/>
    <m/>
    <m/>
    <n v="1"/>
    <m/>
    <m/>
    <m/>
    <m/>
    <m/>
    <m/>
    <m/>
    <m/>
    <m/>
    <m/>
    <m/>
    <m/>
    <m/>
    <m/>
    <m/>
    <m/>
    <m/>
    <m/>
    <n v="1"/>
    <n v="1"/>
    <m/>
    <m/>
    <m/>
    <m/>
    <m/>
    <m/>
    <m/>
    <m/>
    <m/>
    <m/>
    <m/>
    <m/>
    <m/>
    <m/>
    <m/>
    <m/>
    <m/>
    <m/>
    <m/>
    <m/>
    <m/>
    <m/>
    <m/>
    <m/>
    <m/>
    <m/>
    <m/>
    <m/>
    <m/>
    <m/>
    <m/>
    <m/>
    <m/>
    <m/>
    <m/>
    <m/>
    <m/>
    <m/>
    <m/>
    <m/>
    <m/>
    <m/>
    <m/>
  </r>
  <r>
    <x v="12"/>
    <x v="7"/>
    <x v="25"/>
    <x v="56"/>
    <x v="39"/>
    <m/>
    <m/>
    <m/>
    <m/>
    <m/>
    <s v="F:B3"/>
    <m/>
    <n v="1"/>
    <m/>
    <m/>
    <m/>
    <m/>
    <m/>
    <m/>
    <m/>
    <m/>
    <m/>
    <m/>
    <m/>
    <m/>
    <m/>
    <m/>
    <m/>
    <m/>
    <m/>
    <m/>
    <m/>
    <m/>
    <m/>
    <m/>
    <m/>
    <m/>
    <m/>
    <m/>
    <n v="1"/>
    <m/>
    <m/>
    <m/>
    <m/>
    <m/>
    <m/>
    <m/>
    <m/>
    <m/>
    <m/>
    <m/>
    <m/>
    <m/>
    <m/>
    <m/>
    <m/>
    <m/>
    <m/>
    <m/>
    <m/>
    <m/>
    <m/>
    <m/>
    <m/>
    <m/>
    <m/>
    <m/>
    <m/>
    <m/>
    <m/>
    <m/>
    <m/>
    <m/>
    <m/>
    <m/>
    <m/>
    <m/>
    <m/>
    <m/>
    <m/>
  </r>
  <r>
    <x v="13"/>
    <x v="7"/>
    <x v="25"/>
    <x v="57"/>
    <x v="39"/>
    <m/>
    <m/>
    <m/>
    <m/>
    <m/>
    <s v="F:B4"/>
    <m/>
    <n v="1"/>
    <m/>
    <n v="1"/>
    <n v="1"/>
    <m/>
    <m/>
    <m/>
    <m/>
    <m/>
    <m/>
    <m/>
    <m/>
    <m/>
    <m/>
    <m/>
    <m/>
    <m/>
    <m/>
    <m/>
    <m/>
    <m/>
    <m/>
    <m/>
    <m/>
    <m/>
    <m/>
    <m/>
    <n v="1"/>
    <m/>
    <m/>
    <m/>
    <m/>
    <m/>
    <m/>
    <m/>
    <m/>
    <m/>
    <m/>
    <m/>
    <m/>
    <m/>
    <m/>
    <m/>
    <m/>
    <m/>
    <m/>
    <m/>
    <m/>
    <m/>
    <m/>
    <m/>
    <m/>
    <m/>
    <m/>
    <m/>
    <m/>
    <m/>
    <m/>
    <m/>
    <m/>
    <m/>
    <m/>
    <m/>
    <m/>
    <m/>
    <m/>
    <m/>
    <m/>
  </r>
  <r>
    <x v="14"/>
    <x v="7"/>
    <x v="25"/>
    <x v="58"/>
    <x v="39"/>
    <m/>
    <m/>
    <m/>
    <m/>
    <m/>
    <s v="F:B5"/>
    <m/>
    <n v="1"/>
    <m/>
    <m/>
    <n v="1"/>
    <m/>
    <m/>
    <m/>
    <m/>
    <m/>
    <m/>
    <m/>
    <m/>
    <m/>
    <m/>
    <m/>
    <m/>
    <m/>
    <m/>
    <m/>
    <m/>
    <m/>
    <m/>
    <m/>
    <m/>
    <m/>
    <m/>
    <m/>
    <n v="1"/>
    <m/>
    <m/>
    <m/>
    <m/>
    <m/>
    <m/>
    <m/>
    <m/>
    <m/>
    <m/>
    <m/>
    <m/>
    <m/>
    <m/>
    <m/>
    <m/>
    <m/>
    <m/>
    <m/>
    <m/>
    <m/>
    <m/>
    <m/>
    <m/>
    <m/>
    <m/>
    <m/>
    <m/>
    <m/>
    <m/>
    <m/>
    <m/>
    <m/>
    <m/>
    <m/>
    <m/>
    <m/>
    <m/>
    <m/>
    <m/>
  </r>
  <r>
    <x v="9"/>
    <x v="7"/>
    <x v="25"/>
    <x v="59"/>
    <x v="39"/>
    <m/>
    <m/>
    <m/>
    <m/>
    <m/>
    <s v="F:B6"/>
    <m/>
    <n v="1"/>
    <m/>
    <n v="1"/>
    <m/>
    <m/>
    <m/>
    <m/>
    <m/>
    <m/>
    <m/>
    <m/>
    <m/>
    <m/>
    <m/>
    <m/>
    <m/>
    <m/>
    <m/>
    <m/>
    <m/>
    <m/>
    <m/>
    <m/>
    <m/>
    <m/>
    <m/>
    <m/>
    <n v="1"/>
    <m/>
    <m/>
    <m/>
    <m/>
    <m/>
    <m/>
    <m/>
    <m/>
    <m/>
    <m/>
    <m/>
    <m/>
    <m/>
    <m/>
    <m/>
    <m/>
    <m/>
    <m/>
    <m/>
    <m/>
    <m/>
    <m/>
    <m/>
    <m/>
    <m/>
    <m/>
    <m/>
    <m/>
    <m/>
    <m/>
    <m/>
    <m/>
    <m/>
    <m/>
    <m/>
    <m/>
    <m/>
    <m/>
    <m/>
    <m/>
  </r>
  <r>
    <x v="2"/>
    <x v="7"/>
    <x v="25"/>
    <x v="60"/>
    <x v="39"/>
    <m/>
    <m/>
    <m/>
    <m/>
    <m/>
    <s v="F:B7"/>
    <m/>
    <m/>
    <n v="1"/>
    <m/>
    <m/>
    <m/>
    <m/>
    <m/>
    <m/>
    <m/>
    <m/>
    <m/>
    <m/>
    <m/>
    <m/>
    <m/>
    <m/>
    <m/>
    <m/>
    <m/>
    <m/>
    <m/>
    <m/>
    <m/>
    <m/>
    <m/>
    <m/>
    <m/>
    <n v="1"/>
    <m/>
    <m/>
    <m/>
    <m/>
    <m/>
    <m/>
    <m/>
    <m/>
    <m/>
    <m/>
    <m/>
    <m/>
    <m/>
    <m/>
    <m/>
    <m/>
    <m/>
    <m/>
    <m/>
    <m/>
    <m/>
    <m/>
    <m/>
    <m/>
    <m/>
    <m/>
    <m/>
    <m/>
    <m/>
    <m/>
    <m/>
    <m/>
    <m/>
    <m/>
    <m/>
    <m/>
    <m/>
    <m/>
    <m/>
    <m/>
  </r>
  <r>
    <x v="12"/>
    <x v="7"/>
    <x v="26"/>
    <x v="61"/>
    <x v="40"/>
    <m/>
    <m/>
    <m/>
    <m/>
    <m/>
    <s v="F:C8"/>
    <m/>
    <n v="1"/>
    <m/>
    <m/>
    <m/>
    <m/>
    <m/>
    <m/>
    <m/>
    <m/>
    <m/>
    <m/>
    <m/>
    <m/>
    <m/>
    <m/>
    <m/>
    <m/>
    <m/>
    <m/>
    <m/>
    <m/>
    <m/>
    <m/>
    <m/>
    <m/>
    <m/>
    <n v="1"/>
    <m/>
    <m/>
    <m/>
    <m/>
    <m/>
    <m/>
    <m/>
    <m/>
    <m/>
    <m/>
    <m/>
    <m/>
    <m/>
    <m/>
    <m/>
    <m/>
    <m/>
    <m/>
    <m/>
    <m/>
    <m/>
    <m/>
    <m/>
    <m/>
    <m/>
    <m/>
    <m/>
    <m/>
    <m/>
    <m/>
    <m/>
    <m/>
    <m/>
    <m/>
    <m/>
    <m/>
    <m/>
    <m/>
    <m/>
    <m/>
    <m/>
  </r>
  <r>
    <x v="11"/>
    <x v="7"/>
    <x v="26"/>
    <x v="62"/>
    <x v="41"/>
    <m/>
    <m/>
    <m/>
    <m/>
    <m/>
    <s v="F:C9"/>
    <m/>
    <n v="1"/>
    <n v="1"/>
    <m/>
    <m/>
    <m/>
    <m/>
    <m/>
    <m/>
    <m/>
    <m/>
    <m/>
    <m/>
    <m/>
    <m/>
    <m/>
    <m/>
    <m/>
    <m/>
    <m/>
    <m/>
    <m/>
    <m/>
    <m/>
    <m/>
    <m/>
    <n v="1"/>
    <m/>
    <m/>
    <m/>
    <m/>
    <m/>
    <m/>
    <m/>
    <m/>
    <m/>
    <m/>
    <m/>
    <m/>
    <m/>
    <m/>
    <m/>
    <m/>
    <m/>
    <m/>
    <m/>
    <m/>
    <m/>
    <m/>
    <m/>
    <m/>
    <m/>
    <m/>
    <m/>
    <m/>
    <m/>
    <m/>
    <m/>
    <m/>
    <m/>
    <m/>
    <m/>
    <m/>
    <m/>
    <m/>
    <m/>
    <m/>
    <m/>
    <m/>
  </r>
  <r>
    <x v="21"/>
    <x v="7"/>
    <x v="26"/>
    <x v="63"/>
    <x v="39"/>
    <m/>
    <m/>
    <m/>
    <m/>
    <m/>
    <s v="F:C10"/>
    <m/>
    <m/>
    <m/>
    <m/>
    <n v="1"/>
    <n v="1"/>
    <m/>
    <m/>
    <m/>
    <m/>
    <m/>
    <m/>
    <m/>
    <m/>
    <m/>
    <m/>
    <m/>
    <m/>
    <m/>
    <m/>
    <m/>
    <m/>
    <m/>
    <m/>
    <m/>
    <m/>
    <m/>
    <m/>
    <n v="1"/>
    <m/>
    <m/>
    <m/>
    <m/>
    <m/>
    <m/>
    <m/>
    <m/>
    <m/>
    <m/>
    <m/>
    <m/>
    <m/>
    <m/>
    <m/>
    <m/>
    <m/>
    <m/>
    <m/>
    <m/>
    <m/>
    <m/>
    <m/>
    <m/>
    <m/>
    <m/>
    <m/>
    <m/>
    <m/>
    <m/>
    <m/>
    <m/>
    <m/>
    <m/>
    <m/>
    <m/>
    <m/>
    <m/>
    <m/>
    <m/>
  </r>
  <r>
    <x v="11"/>
    <x v="7"/>
    <x v="27"/>
    <x v="64"/>
    <x v="39"/>
    <m/>
    <m/>
    <m/>
    <m/>
    <m/>
    <s v="F:D11"/>
    <m/>
    <n v="1"/>
    <n v="1"/>
    <m/>
    <m/>
    <m/>
    <m/>
    <m/>
    <m/>
    <m/>
    <m/>
    <m/>
    <m/>
    <m/>
    <m/>
    <m/>
    <m/>
    <m/>
    <m/>
    <m/>
    <m/>
    <m/>
    <m/>
    <m/>
    <m/>
    <m/>
    <m/>
    <m/>
    <n v="1"/>
    <m/>
    <m/>
    <m/>
    <m/>
    <m/>
    <m/>
    <m/>
    <m/>
    <m/>
    <m/>
    <m/>
    <m/>
    <m/>
    <m/>
    <m/>
    <m/>
    <m/>
    <m/>
    <m/>
    <m/>
    <m/>
    <m/>
    <m/>
    <m/>
    <m/>
    <m/>
    <m/>
    <m/>
    <m/>
    <m/>
    <m/>
    <m/>
    <m/>
    <m/>
    <m/>
    <m/>
    <m/>
    <m/>
    <m/>
    <m/>
  </r>
  <r>
    <x v="14"/>
    <x v="7"/>
    <x v="27"/>
    <x v="65"/>
    <x v="39"/>
    <m/>
    <m/>
    <m/>
    <m/>
    <m/>
    <s v="F:D12"/>
    <m/>
    <n v="1"/>
    <m/>
    <m/>
    <n v="1"/>
    <m/>
    <m/>
    <m/>
    <m/>
    <m/>
    <m/>
    <m/>
    <m/>
    <m/>
    <m/>
    <m/>
    <m/>
    <m/>
    <m/>
    <m/>
    <m/>
    <m/>
    <m/>
    <m/>
    <m/>
    <m/>
    <m/>
    <m/>
    <n v="1"/>
    <m/>
    <m/>
    <m/>
    <m/>
    <m/>
    <m/>
    <m/>
    <m/>
    <m/>
    <m/>
    <m/>
    <m/>
    <m/>
    <m/>
    <m/>
    <m/>
    <m/>
    <m/>
    <m/>
    <m/>
    <m/>
    <m/>
    <m/>
    <m/>
    <m/>
    <m/>
    <m/>
    <m/>
    <m/>
    <m/>
    <m/>
    <m/>
    <m/>
    <m/>
    <m/>
    <m/>
    <m/>
    <m/>
    <m/>
    <m/>
  </r>
  <r>
    <x v="14"/>
    <x v="7"/>
    <x v="27"/>
    <x v="66"/>
    <x v="39"/>
    <m/>
    <m/>
    <m/>
    <m/>
    <m/>
    <s v="F:D13"/>
    <m/>
    <n v="1"/>
    <m/>
    <m/>
    <n v="1"/>
    <m/>
    <m/>
    <m/>
    <m/>
    <m/>
    <m/>
    <m/>
    <m/>
    <m/>
    <m/>
    <m/>
    <m/>
    <m/>
    <m/>
    <m/>
    <m/>
    <m/>
    <m/>
    <m/>
    <m/>
    <m/>
    <m/>
    <m/>
    <n v="1"/>
    <m/>
    <m/>
    <m/>
    <m/>
    <m/>
    <m/>
    <m/>
    <m/>
    <m/>
    <m/>
    <m/>
    <m/>
    <m/>
    <m/>
    <m/>
    <m/>
    <m/>
    <m/>
    <m/>
    <m/>
    <m/>
    <m/>
    <m/>
    <m/>
    <m/>
    <m/>
    <m/>
    <m/>
    <m/>
    <m/>
    <m/>
    <m/>
    <m/>
    <m/>
    <m/>
    <m/>
    <m/>
    <m/>
    <m/>
    <m/>
  </r>
  <r>
    <x v="7"/>
    <x v="8"/>
    <x v="28"/>
    <x v="67"/>
    <x v="42"/>
    <m/>
    <m/>
    <m/>
    <m/>
    <m/>
    <s v="R:A1"/>
    <m/>
    <n v="1"/>
    <n v="1"/>
    <n v="1"/>
    <n v="1"/>
    <n v="1"/>
    <m/>
    <m/>
    <m/>
    <m/>
    <m/>
    <m/>
    <m/>
    <m/>
    <m/>
    <m/>
    <m/>
    <m/>
    <m/>
    <m/>
    <m/>
    <m/>
    <m/>
    <m/>
    <m/>
    <m/>
    <m/>
    <m/>
    <m/>
    <m/>
    <m/>
    <m/>
    <m/>
    <m/>
    <m/>
    <m/>
    <m/>
    <m/>
    <n v="1"/>
    <m/>
    <m/>
    <m/>
    <m/>
    <m/>
    <m/>
    <m/>
    <m/>
    <m/>
    <m/>
    <m/>
    <m/>
    <m/>
    <m/>
    <m/>
    <m/>
    <m/>
    <m/>
    <m/>
    <m/>
    <m/>
    <m/>
    <m/>
    <m/>
    <m/>
    <m/>
    <m/>
    <m/>
    <m/>
    <m/>
  </r>
  <r>
    <x v="3"/>
    <x v="8"/>
    <x v="28"/>
    <x v="68"/>
    <x v="42"/>
    <m/>
    <m/>
    <m/>
    <m/>
    <m/>
    <s v="R:A2"/>
    <m/>
    <m/>
    <m/>
    <m/>
    <m/>
    <n v="1"/>
    <m/>
    <m/>
    <m/>
    <m/>
    <m/>
    <m/>
    <m/>
    <m/>
    <m/>
    <m/>
    <m/>
    <m/>
    <m/>
    <m/>
    <m/>
    <m/>
    <m/>
    <m/>
    <m/>
    <m/>
    <m/>
    <m/>
    <m/>
    <m/>
    <m/>
    <m/>
    <m/>
    <m/>
    <m/>
    <m/>
    <m/>
    <m/>
    <n v="1"/>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count="65">
  <r>
    <x v="0"/>
    <x v="0"/>
    <x v="0"/>
    <s v="DCR"/>
    <s v="Reported in Chesapeake Bay and VA Waters Cleanup Plan Report"/>
    <x v="0"/>
    <x v="0"/>
    <x v="0"/>
    <x v="0"/>
    <x v="0"/>
    <x v="0"/>
    <m/>
    <n v="1"/>
    <m/>
    <n v="1"/>
    <m/>
    <n v="2"/>
    <n v="27"/>
  </r>
  <r>
    <x v="1"/>
    <x v="1"/>
    <x v="1"/>
    <s v="DCR"/>
    <s v="Reported in Chesapeake Bay and VA Waters Cleanup Plan Report"/>
    <x v="0"/>
    <x v="0"/>
    <x v="1"/>
    <x v="1"/>
    <x v="1"/>
    <x v="1"/>
    <n v="1"/>
    <n v="1"/>
    <n v="1"/>
    <n v="1"/>
    <n v="1"/>
    <n v="5"/>
    <n v="28"/>
  </r>
  <r>
    <x v="2"/>
    <x v="2"/>
    <x v="2"/>
    <s v="DCR"/>
    <s v="Nutrient Management Plans"/>
    <x v="0"/>
    <x v="0"/>
    <x v="1"/>
    <x v="1"/>
    <x v="1"/>
    <x v="1"/>
    <n v="1"/>
    <n v="1"/>
    <n v="1"/>
    <n v="1"/>
    <n v="1"/>
    <n v="5"/>
    <n v="29"/>
  </r>
  <r>
    <x v="3"/>
    <x v="3"/>
    <x v="3"/>
    <s v="DCR"/>
    <s v="Total Number of Priority BMPS"/>
    <x v="0"/>
    <x v="0"/>
    <x v="1"/>
    <x v="1"/>
    <x v="1"/>
    <x v="1"/>
    <n v="1"/>
    <n v="1"/>
    <n v="1"/>
    <n v="1"/>
    <n v="1"/>
    <n v="5"/>
    <n v="30"/>
  </r>
  <r>
    <x v="4"/>
    <x v="4"/>
    <x v="3"/>
    <s v="DCR"/>
    <s v="Animal Waste Facilities"/>
    <x v="0"/>
    <x v="0"/>
    <x v="1"/>
    <x v="1"/>
    <x v="1"/>
    <x v="1"/>
    <n v="1"/>
    <n v="1"/>
    <n v="1"/>
    <n v="1"/>
    <n v="1"/>
    <n v="5"/>
    <n v="31"/>
  </r>
  <r>
    <x v="5"/>
    <x v="5"/>
    <x v="2"/>
    <s v="DCR"/>
    <s v="Cover Crops"/>
    <x v="0"/>
    <x v="0"/>
    <x v="1"/>
    <x v="1"/>
    <x v="1"/>
    <x v="1"/>
    <n v="1"/>
    <n v="1"/>
    <n v="1"/>
    <n v="1"/>
    <n v="1"/>
    <n v="5"/>
    <n v="32"/>
  </r>
  <r>
    <x v="6"/>
    <x v="6"/>
    <x v="2"/>
    <s v="DCR"/>
    <s v="Riparian Buffers"/>
    <x v="0"/>
    <x v="0"/>
    <x v="1"/>
    <x v="1"/>
    <x v="1"/>
    <x v="1"/>
    <n v="1"/>
    <n v="1"/>
    <n v="1"/>
    <n v="1"/>
    <n v="1"/>
    <n v="5"/>
    <n v="33"/>
  </r>
  <r>
    <x v="7"/>
    <x v="7"/>
    <x v="4"/>
    <s v="DCR"/>
    <s v="Livestock Exclusion"/>
    <x v="0"/>
    <x v="0"/>
    <x v="1"/>
    <x v="1"/>
    <x v="1"/>
    <x v="1"/>
    <n v="1"/>
    <n v="1"/>
    <n v="1"/>
    <n v="1"/>
    <n v="1"/>
    <n v="5"/>
    <n v="34"/>
  </r>
  <r>
    <x v="8"/>
    <x v="8"/>
    <x v="5"/>
    <s v="DCR"/>
    <s v="Poultry litter"/>
    <x v="0"/>
    <x v="0"/>
    <x v="1"/>
    <x v="1"/>
    <x v="1"/>
    <x v="1"/>
    <n v="1"/>
    <n v="1"/>
    <n v="1"/>
    <n v="1"/>
    <n v="1"/>
    <n v="5"/>
    <n v="35"/>
  </r>
  <r>
    <x v="9"/>
    <x v="9"/>
    <x v="0"/>
    <s v="DCR"/>
    <s v="Reports Submitted for 2020, 2022, and 2024"/>
    <x v="0"/>
    <x v="0"/>
    <x v="2"/>
    <x v="2"/>
    <x v="2"/>
    <x v="2"/>
    <n v="1"/>
    <n v="0"/>
    <n v="1"/>
    <n v="0"/>
    <n v="1"/>
    <n v="3"/>
    <n v="36"/>
  </r>
  <r>
    <x v="10"/>
    <x v="10"/>
    <x v="1"/>
    <s v="DCR"/>
    <s v="Reported in Chesapeake Bay and VA Waters Cleanup Plan Report"/>
    <x v="0"/>
    <x v="1"/>
    <x v="3"/>
    <x v="3"/>
    <x v="3"/>
    <x v="1"/>
    <n v="1"/>
    <n v="1"/>
    <n v="1"/>
    <n v="1"/>
    <n v="1"/>
    <n v="5"/>
    <n v="37"/>
  </r>
  <r>
    <x v="11"/>
    <x v="2"/>
    <x v="6"/>
    <s v="DCR"/>
    <s v="Reported in Chesapeake Bay and VA Waters Cleanup Plan Report"/>
    <x v="0"/>
    <x v="1"/>
    <x v="3"/>
    <x v="3"/>
    <x v="3"/>
    <x v="1"/>
    <n v="1"/>
    <n v="1"/>
    <n v="1"/>
    <n v="1"/>
    <n v="1"/>
    <n v="5"/>
    <n v="38"/>
  </r>
  <r>
    <x v="12"/>
    <x v="11"/>
    <x v="7"/>
    <s v="DCR"/>
    <s v="Number of BMPs installed/funded; Reported in Chesapeake Bay and VA Waters Cleanup Plan Report "/>
    <x v="0"/>
    <x v="2"/>
    <x v="4"/>
    <x v="4"/>
    <x v="4"/>
    <x v="3"/>
    <n v="1"/>
    <n v="1"/>
    <n v="1"/>
    <n v="1"/>
    <n v="1"/>
    <n v="5"/>
    <n v="39"/>
  </r>
  <r>
    <x v="13"/>
    <x v="12"/>
    <x v="1"/>
    <s v="DCR"/>
    <s v="Reported in Chesapeake Bay and VA Waters Cleanup Plan Report"/>
    <x v="0"/>
    <x v="3"/>
    <x v="5"/>
    <x v="5"/>
    <x v="5"/>
    <x v="4"/>
    <n v="1"/>
    <n v="1"/>
    <n v="1"/>
    <n v="1"/>
    <n v="1"/>
    <n v="5"/>
    <n v="40"/>
  </r>
  <r>
    <x v="14"/>
    <x v="13"/>
    <x v="8"/>
    <s v="DCR"/>
    <s v="Reported in Chesapeake Bay and VA Waters Cleanup Plan Report"/>
    <x v="0"/>
    <x v="3"/>
    <x v="5"/>
    <x v="5"/>
    <x v="5"/>
    <x v="4"/>
    <n v="1"/>
    <n v="1"/>
    <n v="1"/>
    <n v="1"/>
    <n v="1"/>
    <n v="5"/>
    <n v="41"/>
  </r>
  <r>
    <x v="15"/>
    <x v="14"/>
    <x v="1"/>
    <s v="VDACS"/>
    <s v="Number of complaints, number of responses and actions; Reported in Chesapeake Bay and VA Waters Cleanup Plan Report"/>
    <x v="0"/>
    <x v="4"/>
    <x v="6"/>
    <x v="6"/>
    <x v="6"/>
    <x v="5"/>
    <n v="1"/>
    <n v="1"/>
    <n v="1"/>
    <n v="1"/>
    <n v="1"/>
    <n v="5"/>
    <n v="42"/>
  </r>
  <r>
    <x v="16"/>
    <x v="15"/>
    <x v="9"/>
    <s v="DEQ"/>
    <s v="Number of ag BMPs installed in IP areas, entered into GRTS for 319(h) funded practices."/>
    <x v="0"/>
    <x v="0"/>
    <x v="7"/>
    <x v="7"/>
    <x v="7"/>
    <x v="6"/>
    <n v="1"/>
    <n v="1"/>
    <n v="1"/>
    <n v="1"/>
    <n v="1"/>
    <n v="5"/>
    <n v="43"/>
  </r>
  <r>
    <x v="17"/>
    <x v="16"/>
    <x v="10"/>
    <s v="DCR/ VDACS"/>
    <s v="Report progress every two years as part of Chesapeake Bay milestone reporting"/>
    <x v="0"/>
    <x v="5"/>
    <x v="8"/>
    <x v="8"/>
    <x v="8"/>
    <x v="7"/>
    <n v="0"/>
    <n v="1"/>
    <n v="0"/>
    <n v="1"/>
    <n v="0"/>
    <n v="2"/>
    <n v="44"/>
  </r>
  <r>
    <x v="18"/>
    <x v="17"/>
    <x v="7"/>
    <s v="DOF"/>
    <s v="# of Forestry BMPs funded"/>
    <x v="1"/>
    <x v="2"/>
    <x v="7"/>
    <x v="9"/>
    <x v="9"/>
    <x v="8"/>
    <n v="1"/>
    <n v="1"/>
    <n v="1"/>
    <n v="1"/>
    <n v="1"/>
    <n v="5"/>
    <n v="61"/>
  </r>
  <r>
    <x v="19"/>
    <x v="6"/>
    <x v="11"/>
    <s v="DOF"/>
    <s v="Reported in Chesapeake Bay and VA Waters Cleanup Plan Report"/>
    <x v="1"/>
    <x v="3"/>
    <x v="9"/>
    <x v="10"/>
    <x v="10"/>
    <x v="9"/>
    <n v="1"/>
    <n v="1"/>
    <n v="1"/>
    <n v="1"/>
    <n v="1"/>
    <n v="5"/>
    <n v="62"/>
  </r>
  <r>
    <x v="20"/>
    <x v="18"/>
    <x v="12"/>
    <s v="DOF"/>
    <s v="Reported in Chesapeake Bay and VA Waters Cleanup Plan Report"/>
    <x v="1"/>
    <x v="4"/>
    <x v="10"/>
    <x v="11"/>
    <x v="11"/>
    <x v="10"/>
    <n v="1"/>
    <n v="1"/>
    <n v="1"/>
    <n v="1"/>
    <n v="1"/>
    <n v="5"/>
    <n v="63"/>
  </r>
  <r>
    <x v="21"/>
    <x v="16"/>
    <x v="10"/>
    <s v="DOF"/>
    <s v="Report progress every two years as part of Chesapeake Bay milestone reporting "/>
    <x v="1"/>
    <x v="6"/>
    <x v="11"/>
    <x v="12"/>
    <x v="8"/>
    <x v="7"/>
    <n v="0"/>
    <n v="1"/>
    <n v="0"/>
    <n v="1"/>
    <n v="0"/>
    <n v="2"/>
    <n v="64"/>
  </r>
  <r>
    <x v="22"/>
    <x v="19"/>
    <x v="1"/>
    <s v="DOF"/>
    <s v="Reported in Chesapeake Bay and VA Waters Cleanup Plan Report"/>
    <x v="1"/>
    <x v="2"/>
    <x v="1"/>
    <x v="9"/>
    <x v="9"/>
    <x v="8"/>
    <n v="1"/>
    <n v="1"/>
    <n v="1"/>
    <n v="1"/>
    <n v="1"/>
    <n v="5"/>
    <n v="60"/>
  </r>
  <r>
    <x v="23"/>
    <x v="20"/>
    <x v="1"/>
    <s v="DMME"/>
    <s v="# of sites reclaimed and type of reclamation for orphaned sites, report $ spent on reclamation"/>
    <x v="2"/>
    <x v="7"/>
    <x v="12"/>
    <x v="13"/>
    <x v="12"/>
    <x v="10"/>
    <n v="1"/>
    <n v="1"/>
    <n v="1"/>
    <n v="1"/>
    <n v="1"/>
    <n v="5"/>
    <n v="54"/>
  </r>
  <r>
    <x v="24"/>
    <x v="21"/>
    <x v="13"/>
    <s v="DMME"/>
    <s v="Number of plans or reviews that addressed water quality"/>
    <x v="2"/>
    <x v="2"/>
    <x v="13"/>
    <x v="14"/>
    <x v="13"/>
    <x v="11"/>
    <n v="1"/>
    <n v="1"/>
    <n v="1"/>
    <n v="1"/>
    <n v="1"/>
    <n v="5"/>
    <n v="55"/>
  </r>
  <r>
    <x v="25"/>
    <x v="22"/>
    <x v="14"/>
    <s v="DMME"/>
    <s v="Report # of orphaned mined land (OML) sites inventoried, in number of watersheds (provide scale)"/>
    <x v="2"/>
    <x v="8"/>
    <x v="14"/>
    <x v="15"/>
    <x v="14"/>
    <x v="12"/>
    <n v="1"/>
    <n v="1"/>
    <n v="1"/>
    <n v="1"/>
    <n v="1"/>
    <n v="5"/>
    <n v="56"/>
  </r>
  <r>
    <x v="26"/>
    <x v="23"/>
    <x v="15"/>
    <s v="DMME"/>
    <s v="Number of investigations of environmental pollution"/>
    <x v="2"/>
    <x v="9"/>
    <x v="10"/>
    <x v="16"/>
    <x v="15"/>
    <x v="13"/>
    <n v="1"/>
    <n v="1"/>
    <n v="1"/>
    <n v="1"/>
    <n v="1"/>
    <n v="5"/>
    <n v="57"/>
  </r>
  <r>
    <x v="27"/>
    <x v="24"/>
    <x v="16"/>
    <s v="DMME/DEQ"/>
    <s v="Number of  meetings or initiatives"/>
    <x v="2"/>
    <x v="0"/>
    <x v="2"/>
    <x v="17"/>
    <x v="16"/>
    <x v="14"/>
    <n v="1"/>
    <n v="1"/>
    <n v="1"/>
    <n v="1"/>
    <n v="1"/>
    <n v="5"/>
    <n v="58"/>
  </r>
  <r>
    <x v="28"/>
    <x v="25"/>
    <x v="1"/>
    <s v="DEQ/DCR"/>
    <s v="Report progress annually as part of 319 annual report"/>
    <x v="3"/>
    <x v="0"/>
    <x v="0"/>
    <x v="18"/>
    <x v="17"/>
    <x v="15"/>
    <n v="1"/>
    <n v="1"/>
    <n v="1"/>
    <n v="1"/>
    <n v="1"/>
    <n v="5"/>
    <n v="45"/>
  </r>
  <r>
    <x v="29"/>
    <x v="26"/>
    <x v="1"/>
    <s v="DEQ"/>
    <s v="Report progress annually as part of Virginia’s Clean-Up Plan and Report"/>
    <x v="3"/>
    <x v="1"/>
    <x v="4"/>
    <x v="19"/>
    <x v="18"/>
    <x v="11"/>
    <n v="1"/>
    <n v="1"/>
    <n v="1"/>
    <n v="1"/>
    <n v="1"/>
    <n v="5"/>
    <n v="46"/>
  </r>
  <r>
    <x v="30"/>
    <x v="27"/>
    <x v="17"/>
    <s v="VDH"/>
    <s v="Hold at least one meeting or educational event with at least one partner every two years"/>
    <x v="3"/>
    <x v="4"/>
    <x v="7"/>
    <x v="20"/>
    <x v="19"/>
    <x v="16"/>
    <n v="1"/>
    <n v="0"/>
    <n v="1"/>
    <n v="0"/>
    <n v="1"/>
    <n v="3"/>
    <n v="47"/>
  </r>
  <r>
    <x v="31"/>
    <x v="28"/>
    <x v="1"/>
    <s v="DEQ"/>
    <s v="Report progress annually as part of Virginia’s Clean-Up Plan and Report"/>
    <x v="3"/>
    <x v="3"/>
    <x v="1"/>
    <x v="21"/>
    <x v="20"/>
    <x v="11"/>
    <n v="1"/>
    <n v="1"/>
    <n v="1"/>
    <n v="1"/>
    <n v="1"/>
    <n v="5"/>
    <n v="48"/>
  </r>
  <r>
    <x v="32"/>
    <x v="29"/>
    <x v="1"/>
    <s v="DEQ"/>
    <s v="Provide annual progress reports on roundtables, funded and active in a given year"/>
    <x v="4"/>
    <x v="0"/>
    <x v="15"/>
    <x v="22"/>
    <x v="21"/>
    <x v="7"/>
    <n v="1"/>
    <n v="1"/>
    <n v="1"/>
    <n v="1"/>
    <n v="1"/>
    <n v="5"/>
    <n v="65"/>
  </r>
  <r>
    <x v="33"/>
    <x v="30"/>
    <x v="7"/>
    <s v="DEQ"/>
    <s v="# of Septic System BMPs (BMPs funded by 319(h) reported into GRTS) and other sources."/>
    <x v="5"/>
    <x v="8"/>
    <x v="16"/>
    <x v="23"/>
    <x v="22"/>
    <x v="17"/>
    <n v="1"/>
    <n v="1"/>
    <n v="1"/>
    <n v="1"/>
    <n v="1"/>
    <n v="5"/>
    <n v="49"/>
  </r>
  <r>
    <x v="34"/>
    <x v="16"/>
    <x v="10"/>
    <s v="VDH"/>
    <s v="Report progress every two years as part of Chesapeake Bay milestone reporting"/>
    <x v="5"/>
    <x v="2"/>
    <x v="17"/>
    <x v="24"/>
    <x v="8"/>
    <x v="18"/>
    <n v="0"/>
    <n v="1"/>
    <n v="0"/>
    <n v="1"/>
    <n v="0"/>
    <n v="2"/>
    <n v="50"/>
  </r>
  <r>
    <x v="35"/>
    <x v="31"/>
    <x v="1"/>
    <s v="VDH/DCR/DEQ"/>
    <s v="Annually report 319-funded data into GRTS "/>
    <x v="5"/>
    <x v="3"/>
    <x v="1"/>
    <x v="25"/>
    <x v="23"/>
    <x v="10"/>
    <n v="1"/>
    <n v="1"/>
    <n v="1"/>
    <n v="1"/>
    <n v="1"/>
    <n v="5"/>
    <n v="51"/>
  </r>
  <r>
    <x v="36"/>
    <x v="32"/>
    <x v="18"/>
    <s v="VDH/DCR/DEQ"/>
    <s v="Annually report 319-funded data into GRTS "/>
    <x v="5"/>
    <x v="3"/>
    <x v="1"/>
    <x v="25"/>
    <x v="23"/>
    <x v="10"/>
    <n v="1"/>
    <n v="1"/>
    <n v="1"/>
    <n v="1"/>
    <n v="1"/>
    <n v="5"/>
    <n v="52"/>
  </r>
  <r>
    <x v="37"/>
    <x v="33"/>
    <x v="19"/>
    <s v="VDH/DCR/DEQ"/>
    <s v="Annually report 319-funded data into GRTS "/>
    <x v="5"/>
    <x v="3"/>
    <x v="1"/>
    <x v="25"/>
    <x v="23"/>
    <x v="10"/>
    <n v="1"/>
    <n v="1"/>
    <n v="1"/>
    <n v="1"/>
    <n v="1"/>
    <n v="5"/>
    <n v="53"/>
  </r>
  <r>
    <x v="38"/>
    <x v="16"/>
    <x v="10"/>
    <s v="VDH/DEQ/VCE/SWCD"/>
    <s v="Report progress every two years as part of Chesapeake Bay milestone reporting "/>
    <x v="6"/>
    <x v="2"/>
    <x v="18"/>
    <x v="26"/>
    <x v="8"/>
    <x v="7"/>
    <n v="0"/>
    <n v="1"/>
    <n v="0"/>
    <n v="1"/>
    <n v="0"/>
    <n v="2"/>
    <n v="59"/>
  </r>
  <r>
    <x v="39"/>
    <x v="34"/>
    <x v="20"/>
    <s v="DEQ"/>
    <s v="Update by 9/30/2024"/>
    <x v="7"/>
    <x v="4"/>
    <x v="19"/>
    <x v="27"/>
    <x v="24"/>
    <x v="7"/>
    <n v="0"/>
    <n v="0"/>
    <n v="0"/>
    <n v="0"/>
    <n v="1"/>
    <n v="1"/>
    <n v="1"/>
  </r>
  <r>
    <x v="40"/>
    <x v="35"/>
    <x v="21"/>
    <s v="DEQ"/>
    <s v="EPA–approved list of TMDL priorities by January 2023"/>
    <x v="7"/>
    <x v="0"/>
    <x v="20"/>
    <x v="28"/>
    <x v="25"/>
    <x v="19"/>
    <n v="0"/>
    <n v="0"/>
    <n v="0"/>
    <n v="1"/>
    <n v="0"/>
    <n v="1"/>
    <n v="2"/>
  </r>
  <r>
    <x v="41"/>
    <x v="36"/>
    <x v="21"/>
    <s v="DEQ"/>
    <s v="1st IP priority list complete by 2020, 2022 and 2024 (~15 new Plans/60 segments by 2024)"/>
    <x v="7"/>
    <x v="1"/>
    <x v="21"/>
    <x v="29"/>
    <x v="26"/>
    <x v="3"/>
    <n v="1"/>
    <n v="0"/>
    <n v="1"/>
    <n v="0"/>
    <n v="1"/>
    <n v="3"/>
    <n v="3"/>
  </r>
  <r>
    <x v="42"/>
    <x v="37"/>
    <x v="22"/>
    <s v="DEQ"/>
    <s v="1st IP priority list complete by 2020, 2022 and 2024 (~15 new Plans/60 segments by 2024)"/>
    <x v="7"/>
    <x v="1"/>
    <x v="21"/>
    <x v="29"/>
    <x v="26"/>
    <x v="3"/>
    <n v="3"/>
    <n v="3"/>
    <n v="3"/>
    <n v="3"/>
    <n v="3"/>
    <n v="15"/>
    <n v="4"/>
  </r>
  <r>
    <x v="43"/>
    <x v="38"/>
    <x v="23"/>
    <s v="DEQ"/>
    <s v="1st IP priority list complete by 2020, 2022 and 2024 (~15 new Plans/60 segments by 2024)"/>
    <x v="7"/>
    <x v="1"/>
    <x v="21"/>
    <x v="29"/>
    <x v="26"/>
    <x v="3"/>
    <n v="12"/>
    <n v="12"/>
    <n v="12"/>
    <n v="12"/>
    <n v="12"/>
    <n v="60"/>
    <n v="5"/>
  </r>
  <r>
    <x v="44"/>
    <x v="39"/>
    <x v="24"/>
    <s v="DEQ"/>
    <s v="RFA’s expected 2019, 2021, 2023; report on number of implementation projects active annually "/>
    <x v="7"/>
    <x v="3"/>
    <x v="3"/>
    <x v="30"/>
    <x v="27"/>
    <x v="20"/>
    <n v="1"/>
    <n v="1"/>
    <n v="0"/>
    <n v="1"/>
    <n v="0"/>
    <n v="3"/>
    <n v="6"/>
  </r>
  <r>
    <x v="45"/>
    <x v="40"/>
    <x v="25"/>
    <s v="DEQ"/>
    <s v="RFA’s expected 2019, 2021, 2023; report on number of implementation projects active annually "/>
    <x v="7"/>
    <x v="3"/>
    <x v="3"/>
    <x v="30"/>
    <x v="27"/>
    <x v="20"/>
    <n v="10"/>
    <n v="10"/>
    <n v="10"/>
    <n v="10"/>
    <n v="10"/>
    <n v="50"/>
    <n v="7"/>
  </r>
  <r>
    <x v="46"/>
    <x v="41"/>
    <x v="26"/>
    <s v="DEQ"/>
    <s v="RFA’s expected 2019, 2021, 2023; report on number of implementation projects active annually "/>
    <x v="7"/>
    <x v="3"/>
    <x v="3"/>
    <x v="30"/>
    <x v="27"/>
    <x v="20"/>
    <n v="2"/>
    <n v="2"/>
    <n v="2"/>
    <n v="2"/>
    <n v="2"/>
    <n v="10"/>
    <n v="8"/>
  </r>
  <r>
    <x v="47"/>
    <x v="42"/>
    <x v="27"/>
    <s v="DEQ"/>
    <s v="Gudelines issued 2019, 2021, 2023"/>
    <x v="7"/>
    <x v="3"/>
    <x v="10"/>
    <x v="31"/>
    <x v="28"/>
    <x v="20"/>
    <n v="1"/>
    <n v="1"/>
    <n v="0"/>
    <n v="1"/>
    <n v="0"/>
    <n v="3"/>
    <n v="9"/>
  </r>
  <r>
    <x v="48"/>
    <x v="43"/>
    <x v="28"/>
    <s v="DEQ"/>
    <s v="Update at least once before 2024"/>
    <x v="7"/>
    <x v="3"/>
    <x v="5"/>
    <x v="32"/>
    <x v="29"/>
    <x v="2"/>
    <n v="1"/>
    <n v="1"/>
    <n v="1"/>
    <n v="1"/>
    <n v="1"/>
    <n v="5"/>
    <n v="10"/>
  </r>
  <r>
    <x v="49"/>
    <x v="44"/>
    <x v="28"/>
    <s v="DEQ"/>
    <s v="Update IP CEDS at least once before 2024"/>
    <x v="7"/>
    <x v="3"/>
    <x v="5"/>
    <x v="33"/>
    <x v="30"/>
    <x v="2"/>
    <m/>
    <m/>
    <m/>
    <m/>
    <n v="1"/>
    <n v="1"/>
    <n v="11"/>
  </r>
  <r>
    <x v="50"/>
    <x v="45"/>
    <x v="1"/>
    <s v="DEQ/DCR"/>
    <s v="Report 2020, 2022, 2024 "/>
    <x v="7"/>
    <x v="0"/>
    <x v="0"/>
    <x v="34"/>
    <x v="31"/>
    <x v="21"/>
    <n v="1"/>
    <n v="0"/>
    <n v="1"/>
    <n v="0"/>
    <n v="1"/>
    <n v="3"/>
    <n v="12"/>
  </r>
  <r>
    <x v="51"/>
    <x v="46"/>
    <x v="29"/>
    <s v="DEQ/DCR/ DMME"/>
    <s v="Annually report 319-funded data into GRTS "/>
    <x v="7"/>
    <x v="3"/>
    <x v="9"/>
    <x v="35"/>
    <x v="23"/>
    <x v="21"/>
    <n v="1"/>
    <n v="1"/>
    <n v="1"/>
    <n v="1"/>
    <n v="1"/>
    <n v="5"/>
    <n v="13"/>
  </r>
  <r>
    <x v="52"/>
    <x v="47"/>
    <x v="29"/>
    <s v="DEQ/DCR/ DMME"/>
    <s v="Pollution Reductions in IP areas from all funding sources"/>
    <x v="7"/>
    <x v="3"/>
    <x v="9"/>
    <x v="35"/>
    <x v="23"/>
    <x v="21"/>
    <n v="1"/>
    <n v="1"/>
    <n v="1"/>
    <n v="1"/>
    <n v="1"/>
    <n v="5"/>
    <n v="14"/>
  </r>
  <r>
    <x v="53"/>
    <x v="48"/>
    <x v="29"/>
    <s v="DEQ/DCR/ DMME"/>
    <s v="Pollution Reductions in IP areas from all funding sources"/>
    <x v="7"/>
    <x v="3"/>
    <x v="9"/>
    <x v="35"/>
    <x v="23"/>
    <x v="21"/>
    <n v="1"/>
    <n v="1"/>
    <n v="1"/>
    <n v="1"/>
    <n v="1"/>
    <n v="5"/>
    <n v="15"/>
  </r>
  <r>
    <x v="54"/>
    <x v="49"/>
    <x v="29"/>
    <s v="DEQ/DCR/ DMME"/>
    <s v="Pollution Reductions in IP areas from all funding sources"/>
    <x v="7"/>
    <x v="3"/>
    <x v="9"/>
    <x v="35"/>
    <x v="23"/>
    <x v="21"/>
    <n v="1"/>
    <n v="1"/>
    <n v="1"/>
    <n v="1"/>
    <n v="1"/>
    <n v="5"/>
    <n v="16"/>
  </r>
  <r>
    <x v="55"/>
    <x v="50"/>
    <x v="29"/>
    <s v="DEQ/DCR/ DMME"/>
    <s v="Pollution Reductions in IP areas from all funding sources"/>
    <x v="7"/>
    <x v="3"/>
    <x v="9"/>
    <x v="35"/>
    <x v="23"/>
    <x v="21"/>
    <n v="1"/>
    <n v="1"/>
    <n v="1"/>
    <n v="1"/>
    <n v="1"/>
    <n v="5"/>
    <n v="17"/>
  </r>
  <r>
    <x v="56"/>
    <x v="51"/>
    <x v="30"/>
    <s v="DEQ, based upon data from partners"/>
    <s v="Provide annual progress reports for 5 to 10 319-funded implementation projects active in a given year. Enter BMP data into GRTS and WPT. "/>
    <x v="7"/>
    <x v="3"/>
    <x v="22"/>
    <x v="36"/>
    <x v="32"/>
    <x v="18"/>
    <n v="5"/>
    <n v="5"/>
    <n v="5"/>
    <n v="5"/>
    <n v="5"/>
    <n v="25"/>
    <n v="18"/>
  </r>
  <r>
    <x v="57"/>
    <x v="52"/>
    <x v="31"/>
    <s v="DEQ, based upon data from partners"/>
    <s v="Provide annual progress reports for 5 to 10 319-funded implementation projects active in a given year. Enter BMP data into GRTS and WPT. "/>
    <x v="7"/>
    <x v="3"/>
    <x v="22"/>
    <x v="36"/>
    <x v="32"/>
    <x v="18"/>
    <n v="1"/>
    <n v="1"/>
    <n v="1"/>
    <n v="1"/>
    <n v="1"/>
    <n v="5"/>
    <n v="19"/>
  </r>
  <r>
    <x v="58"/>
    <x v="53"/>
    <x v="32"/>
    <s v="DEQ, based upon data from partners"/>
    <s v="Provide annual progress reports for 5 to 10 319-funded implementation projects active in a given year. Enter BMP data into GRTS and WPT. "/>
    <x v="7"/>
    <x v="3"/>
    <x v="22"/>
    <x v="36"/>
    <x v="32"/>
    <x v="18"/>
    <n v="1"/>
    <n v="1"/>
    <n v="1"/>
    <n v="1"/>
    <n v="1"/>
    <n v="5"/>
    <n v="20"/>
  </r>
  <r>
    <x v="59"/>
    <x v="54"/>
    <x v="1"/>
    <s v="DEQ"/>
    <s v="Report number of stations and parameters, monitored in IP project areas. "/>
    <x v="7"/>
    <x v="10"/>
    <x v="23"/>
    <x v="37"/>
    <x v="33"/>
    <x v="6"/>
    <n v="1"/>
    <n v="1"/>
    <n v="1"/>
    <n v="1"/>
    <n v="1"/>
    <n v="5"/>
    <n v="21"/>
  </r>
  <r>
    <x v="60"/>
    <x v="55"/>
    <x v="1"/>
    <s v="DEQ/ NRCS"/>
    <s v="Three NWQI projects with monitoring funded by 319"/>
    <x v="7"/>
    <x v="10"/>
    <x v="23"/>
    <x v="38"/>
    <x v="34"/>
    <x v="22"/>
    <n v="3"/>
    <n v="3"/>
    <n v="3"/>
    <n v="3"/>
    <n v="3"/>
    <n v="15"/>
    <n v="22"/>
  </r>
  <r>
    <x v="61"/>
    <x v="56"/>
    <x v="33"/>
    <s v="DEQ/ NRCS"/>
    <s v="Three NWQI projects with monitoring funded by 319"/>
    <x v="7"/>
    <x v="10"/>
    <x v="23"/>
    <x v="38"/>
    <x v="34"/>
    <x v="22"/>
    <n v="3"/>
    <n v="3"/>
    <n v="3"/>
    <n v="3"/>
    <n v="3"/>
    <n v="15"/>
    <n v="23"/>
  </r>
  <r>
    <x v="62"/>
    <x v="57"/>
    <x v="1"/>
    <s v="DEQ/DCR/DMME"/>
    <s v="Report  from Integrated Report"/>
    <x v="7"/>
    <x v="10"/>
    <x v="24"/>
    <x v="39"/>
    <x v="35"/>
    <x v="0"/>
    <m/>
    <n v="1"/>
    <m/>
    <n v="1"/>
    <m/>
    <n v="2"/>
    <n v="24"/>
  </r>
  <r>
    <x v="63"/>
    <x v="58"/>
    <x v="34"/>
    <s v="DEQ/DCR/DMME"/>
    <s v="3 success stories per year, 15 by 2024. Report delisting in integrated report (2020, 2022, and 2024)"/>
    <x v="7"/>
    <x v="10"/>
    <x v="24"/>
    <x v="39"/>
    <x v="35"/>
    <x v="0"/>
    <n v="3"/>
    <n v="3"/>
    <n v="3"/>
    <n v="3"/>
    <n v="3"/>
    <n v="15"/>
    <n v="25"/>
  </r>
  <r>
    <x v="64"/>
    <x v="59"/>
    <x v="17"/>
    <s v="DEQ/ Partners"/>
    <s v="Hold two interagency meetings per year with at least one target partner"/>
    <x v="7"/>
    <x v="10"/>
    <x v="25"/>
    <x v="40"/>
    <x v="36"/>
    <x v="23"/>
    <n v="2"/>
    <n v="2"/>
    <n v="2"/>
    <n v="2"/>
    <n v="2"/>
    <n v="10"/>
    <n v="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Key Program Area">
  <location ref="A3:I100" firstHeaderRow="0" firstDataRow="1" firstDataCol="4"/>
  <pivotFields count="80">
    <pivotField axis="axisRow" outline="0" showAll="0" defaultSubtotal="0">
      <items count="22">
        <item x="0"/>
        <item x="12"/>
        <item x="2"/>
        <item x="5"/>
        <item x="15"/>
        <item x="3"/>
        <item x="11"/>
        <item x="17"/>
        <item x="1"/>
        <item x="16"/>
        <item x="19"/>
        <item x="8"/>
        <item x="4"/>
        <item x="9"/>
        <item x="13"/>
        <item x="10"/>
        <item x="14"/>
        <item x="20"/>
        <item x="7"/>
        <item x="18"/>
        <item x="6"/>
        <item x="21"/>
      </items>
    </pivotField>
    <pivotField axis="axisRow" outline="0" showAll="0" defaultSubtotal="0">
      <items count="9">
        <item h="1" x="0"/>
        <item x="2"/>
        <item x="6"/>
        <item x="7"/>
        <item x="4"/>
        <item x="5"/>
        <item x="3"/>
        <item x="1"/>
        <item x="8"/>
      </items>
    </pivotField>
    <pivotField axis="axisRow" showAll="0">
      <items count="30">
        <item x="0"/>
        <item x="6"/>
        <item x="24"/>
        <item x="14"/>
        <item x="18"/>
        <item x="10"/>
        <item x="22"/>
        <item x="1"/>
        <item x="28"/>
        <item x="11"/>
        <item x="19"/>
        <item x="25"/>
        <item x="2"/>
        <item x="7"/>
        <item x="15"/>
        <item x="23"/>
        <item x="12"/>
        <item x="20"/>
        <item x="8"/>
        <item x="26"/>
        <item x="16"/>
        <item x="3"/>
        <item x="9"/>
        <item x="4"/>
        <item x="17"/>
        <item x="21"/>
        <item x="13"/>
        <item x="27"/>
        <item x="5"/>
        <item t="default"/>
      </items>
    </pivotField>
    <pivotField axis="axisRow" outline="0" showAll="0" defaultSubtotal="0">
      <items count="69">
        <item x="0"/>
        <item x="1"/>
        <item x="16"/>
        <item x="67"/>
        <item x="30"/>
        <item x="50"/>
        <item x="34"/>
        <item x="54"/>
        <item x="40"/>
        <item x="49"/>
        <item x="25"/>
        <item x="63"/>
        <item x="10"/>
        <item x="26"/>
        <item x="11"/>
        <item x="64"/>
        <item x="65"/>
        <item x="27"/>
        <item x="12"/>
        <item x="66"/>
        <item x="28"/>
        <item x="13"/>
        <item x="14"/>
        <item x="29"/>
        <item x="15"/>
        <item x="2"/>
        <item x="31"/>
        <item x="51"/>
        <item x="17"/>
        <item x="35"/>
        <item x="55"/>
        <item x="68"/>
        <item x="41"/>
        <item x="3"/>
        <item x="32"/>
        <item x="52"/>
        <item x="18"/>
        <item x="42"/>
        <item x="56"/>
        <item x="36"/>
        <item x="4"/>
        <item x="43"/>
        <item x="53"/>
        <item x="37"/>
        <item x="57"/>
        <item x="19"/>
        <item x="33"/>
        <item x="20"/>
        <item x="5"/>
        <item x="44"/>
        <item x="38"/>
        <item x="58"/>
        <item x="6"/>
        <item x="45"/>
        <item x="21"/>
        <item x="59"/>
        <item x="39"/>
        <item x="7"/>
        <item x="46"/>
        <item x="60"/>
        <item x="22"/>
        <item x="47"/>
        <item x="61"/>
        <item x="23"/>
        <item x="8"/>
        <item x="24"/>
        <item x="48"/>
        <item x="9"/>
        <item x="62"/>
      </items>
    </pivotField>
    <pivotField axis="axisRow" showAll="0">
      <items count="44">
        <item x="0"/>
        <item x="13"/>
        <item x="15"/>
        <item x="17"/>
        <item x="19"/>
        <item x="14"/>
        <item x="20"/>
        <item x="21"/>
        <item x="16"/>
        <item x="18"/>
        <item x="38"/>
        <item x="37"/>
        <item x="41"/>
        <item x="40"/>
        <item x="39"/>
        <item x="35"/>
        <item x="30"/>
        <item x="32"/>
        <item x="33"/>
        <item x="34"/>
        <item x="31"/>
        <item x="22"/>
        <item x="23"/>
        <item x="25"/>
        <item x="24"/>
        <item x="42"/>
        <item x="28"/>
        <item x="26"/>
        <item x="36"/>
        <item x="9"/>
        <item x="2"/>
        <item x="10"/>
        <item x="11"/>
        <item x="12"/>
        <item x="3"/>
        <item x="4"/>
        <item x="5"/>
        <item x="8"/>
        <item x="1"/>
        <item x="6"/>
        <item x="7"/>
        <item x="27"/>
        <item x="29"/>
        <item t="default"/>
      </items>
    </pivotField>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5">
    <field x="1"/>
    <field x="2"/>
    <field x="3"/>
    <field x="0"/>
    <field x="4"/>
  </rowFields>
  <rowItems count="97">
    <i>
      <x v="1"/>
      <x v="1"/>
    </i>
    <i r="2">
      <x v="2"/>
      <x v="13"/>
      <x v="1"/>
    </i>
    <i r="2">
      <x v="28"/>
      <x v="15"/>
      <x v="5"/>
    </i>
    <i r="2">
      <x v="36"/>
      <x v="6"/>
      <x v="2"/>
    </i>
    <i r="2">
      <x v="45"/>
      <x v="5"/>
      <x v="8"/>
    </i>
    <i r="2">
      <x v="47"/>
      <x v="13"/>
      <x v="3"/>
    </i>
    <i r="2">
      <x v="54"/>
      <x v="18"/>
      <x v="9"/>
    </i>
    <i r="1">
      <x v="13"/>
    </i>
    <i r="2">
      <x v="60"/>
      <x v="1"/>
      <x v="4"/>
    </i>
    <i r="2">
      <x v="63"/>
      <x v="14"/>
      <x v="4"/>
    </i>
    <i r="2">
      <x v="65"/>
      <x v="13"/>
      <x v="4"/>
    </i>
    <i r="1">
      <x v="18"/>
    </i>
    <i r="2">
      <x v="10"/>
      <x v="14"/>
      <x v="5"/>
    </i>
    <i r="2">
      <x v="13"/>
      <x v="16"/>
      <x v="6"/>
    </i>
    <i r="1">
      <x v="22"/>
    </i>
    <i r="2">
      <x v="17"/>
      <x v="16"/>
      <x v="7"/>
    </i>
    <i r="2">
      <x v="20"/>
      <x v="14"/>
      <x v="7"/>
    </i>
    <i r="2">
      <x v="23"/>
      <x v="4"/>
      <x v="7"/>
    </i>
    <i>
      <x v="2"/>
      <x v="6"/>
    </i>
    <i r="2">
      <x v="5"/>
      <x v="1"/>
      <x v="28"/>
    </i>
    <i r="1">
      <x v="15"/>
    </i>
    <i r="2">
      <x v="27"/>
      <x v="1"/>
      <x v="28"/>
    </i>
    <i r="2">
      <x v="35"/>
      <x v="18"/>
      <x v="28"/>
    </i>
    <i r="2">
      <x v="42"/>
      <x v="5"/>
      <x v="28"/>
    </i>
    <i>
      <x v="3"/>
      <x v="2"/>
    </i>
    <i r="2">
      <x v="7"/>
      <x v="10"/>
      <x v="11"/>
    </i>
    <i r="1">
      <x v="11"/>
    </i>
    <i r="2">
      <x v="30"/>
      <x v="17"/>
      <x v="10"/>
    </i>
    <i r="2">
      <x v="38"/>
      <x v="1"/>
      <x v="14"/>
    </i>
    <i r="2">
      <x v="44"/>
      <x v="14"/>
      <x v="14"/>
    </i>
    <i r="2">
      <x v="51"/>
      <x v="16"/>
      <x v="14"/>
    </i>
    <i r="2">
      <x v="55"/>
      <x v="13"/>
      <x v="14"/>
    </i>
    <i r="2">
      <x v="59"/>
      <x v="2"/>
      <x v="14"/>
    </i>
    <i r="1">
      <x v="19"/>
    </i>
    <i r="2">
      <x v="11"/>
      <x v="21"/>
      <x v="14"/>
    </i>
    <i r="2">
      <x v="62"/>
      <x v="1"/>
      <x v="13"/>
    </i>
    <i r="2">
      <x v="68"/>
      <x v="6"/>
      <x v="12"/>
    </i>
    <i r="1">
      <x v="27"/>
    </i>
    <i r="2">
      <x v="15"/>
      <x v="6"/>
      <x v="14"/>
    </i>
    <i r="2">
      <x v="16"/>
      <x v="16"/>
      <x v="14"/>
    </i>
    <i r="2">
      <x v="19"/>
      <x v="16"/>
      <x v="14"/>
    </i>
    <i>
      <x v="4"/>
      <x v="3"/>
    </i>
    <i r="2">
      <x v="6"/>
      <x v="18"/>
      <x v="27"/>
    </i>
    <i r="1">
      <x v="14"/>
    </i>
    <i r="2">
      <x v="29"/>
      <x v="14"/>
      <x v="27"/>
    </i>
    <i r="1">
      <x v="20"/>
    </i>
    <i r="2">
      <x v="39"/>
      <x v="9"/>
      <x v="41"/>
    </i>
    <i r="1">
      <x v="24"/>
    </i>
    <i r="2">
      <x v="43"/>
      <x v="7"/>
      <x v="26"/>
    </i>
    <i r="2">
      <x v="50"/>
      <x v="12"/>
      <x v="42"/>
    </i>
    <i r="2">
      <x v="56"/>
      <x v="5"/>
      <x v="27"/>
    </i>
    <i>
      <x v="5"/>
      <x v="4"/>
    </i>
    <i r="2">
      <x v="8"/>
      <x v="1"/>
      <x v="16"/>
    </i>
    <i r="2">
      <x v="32"/>
      <x v="1"/>
      <x v="16"/>
    </i>
    <i r="2">
      <x v="37"/>
      <x v="6"/>
      <x v="16"/>
    </i>
    <i r="2">
      <x v="41"/>
      <x v="20"/>
      <x v="16"/>
    </i>
    <i r="2">
      <x v="49"/>
      <x v="20"/>
      <x v="20"/>
    </i>
    <i r="1">
      <x v="10"/>
    </i>
    <i r="2">
      <x v="53"/>
      <x v="1"/>
      <x v="17"/>
    </i>
    <i r="1">
      <x v="17"/>
    </i>
    <i r="2">
      <x v="58"/>
      <x v="6"/>
      <x v="18"/>
    </i>
    <i r="2">
      <x v="61"/>
      <x v="14"/>
      <x v="19"/>
    </i>
    <i r="2">
      <x v="66"/>
      <x v="20"/>
      <x v="15"/>
    </i>
    <i r="1">
      <x v="25"/>
    </i>
    <i r="2">
      <x v="9"/>
      <x v="19"/>
      <x v="18"/>
    </i>
    <i>
      <x v="6"/>
      <x v="5"/>
    </i>
    <i r="2">
      <x v="4"/>
      <x v="12"/>
      <x v="21"/>
    </i>
    <i r="1">
      <x v="9"/>
    </i>
    <i r="2">
      <x v="26"/>
      <x v="16"/>
      <x v="22"/>
    </i>
    <i r="1">
      <x v="16"/>
    </i>
    <i r="2">
      <x v="34"/>
      <x v="14"/>
      <x v="24"/>
    </i>
    <i r="1">
      <x v="26"/>
    </i>
    <i r="2">
      <x v="46"/>
      <x v="16"/>
      <x v="23"/>
    </i>
    <i>
      <x v="7"/>
      <x v="7"/>
    </i>
    <i r="2">
      <x v="1"/>
      <x v="8"/>
      <x v="38"/>
    </i>
    <i r="2">
      <x v="25"/>
      <x v="2"/>
      <x v="30"/>
    </i>
    <i r="2">
      <x v="33"/>
      <x v="2"/>
      <x v="30"/>
    </i>
    <i r="2">
      <x v="40"/>
      <x v="2"/>
      <x v="30"/>
    </i>
    <i r="1">
      <x v="12"/>
    </i>
    <i r="2">
      <x v="48"/>
      <x v="2"/>
      <x v="34"/>
    </i>
    <i r="2">
      <x v="52"/>
      <x v="2"/>
      <x v="34"/>
    </i>
    <i r="1">
      <x v="21"/>
    </i>
    <i r="2">
      <x v="12"/>
      <x v="20"/>
      <x v="40"/>
    </i>
    <i r="2">
      <x v="14"/>
      <x v="3"/>
      <x v="37"/>
    </i>
    <i r="2">
      <x v="57"/>
      <x v="5"/>
      <x v="35"/>
    </i>
    <i r="2">
      <x v="64"/>
      <x v="12"/>
      <x v="36"/>
    </i>
    <i r="2">
      <x v="67"/>
      <x v="3"/>
      <x v="39"/>
    </i>
    <i r="1">
      <x v="23"/>
    </i>
    <i r="2">
      <x v="18"/>
      <x v="18"/>
      <x v="29"/>
    </i>
    <i r="1">
      <x v="28"/>
    </i>
    <i r="2">
      <x v="21"/>
      <x v="3"/>
      <x v="31"/>
    </i>
    <i r="2">
      <x v="22"/>
      <x v="3"/>
      <x v="32"/>
    </i>
    <i r="2">
      <x v="24"/>
      <x v="11"/>
      <x v="33"/>
    </i>
    <i>
      <x v="8"/>
      <x v="8"/>
    </i>
    <i r="2">
      <x v="3"/>
      <x v="18"/>
      <x v="25"/>
    </i>
    <i r="2">
      <x v="31"/>
      <x v="5"/>
      <x v="25"/>
    </i>
    <i t="grand">
      <x/>
    </i>
  </rowItems>
  <colFields count="1">
    <field x="-2"/>
  </colFields>
  <colItems count="5">
    <i>
      <x/>
    </i>
    <i i="1">
      <x v="1"/>
    </i>
    <i i="2">
      <x v="2"/>
    </i>
    <i i="3">
      <x v="3"/>
    </i>
    <i i="4">
      <x v="4"/>
    </i>
  </colItems>
  <dataFields count="5">
    <dataField name="FY20 Progress" fld="5" subtotal="count" baseField="0" baseItem="0"/>
    <dataField name="FY21 Progress" fld="6" subtotal="count" baseField="0" baseItem="0"/>
    <dataField name="FY22 Progress" fld="7" subtotal="count" baseField="0" baseItem="0"/>
    <dataField name="FY23 Progress" fld="8" subtotal="count" baseField="0" baseItem="0"/>
    <dataField name="FY24 Progress" fld="9" subtotal="count" baseField="0" baseItem="0"/>
  </dataFields>
  <formats count="642">
    <format dxfId="1182">
      <pivotArea type="all" dataOnly="0" outline="0" fieldPosition="0"/>
    </format>
    <format dxfId="1181">
      <pivotArea field="1" type="button" dataOnly="0" labelOnly="1" outline="0" axis="axisRow" fieldPosition="0"/>
    </format>
    <format dxfId="1180">
      <pivotArea dataOnly="0" labelOnly="1" fieldPosition="0">
        <references count="1">
          <reference field="1" count="0"/>
        </references>
      </pivotArea>
    </format>
    <format dxfId="1179">
      <pivotArea dataOnly="0" labelOnly="1" grandRow="1" outline="0" fieldPosition="0"/>
    </format>
    <format dxfId="1178">
      <pivotArea dataOnly="0" labelOnly="1" fieldPosition="0">
        <references count="2">
          <reference field="1" count="1" selected="0">
            <x v="1"/>
          </reference>
          <reference field="2" count="4">
            <x v="1"/>
            <x v="13"/>
            <x v="18"/>
            <x v="22"/>
          </reference>
        </references>
      </pivotArea>
    </format>
    <format dxfId="1177">
      <pivotArea dataOnly="0" labelOnly="1" fieldPosition="0">
        <references count="2">
          <reference field="1" count="1" selected="0">
            <x v="2"/>
          </reference>
          <reference field="2" count="2">
            <x v="6"/>
            <x v="15"/>
          </reference>
        </references>
      </pivotArea>
    </format>
    <format dxfId="1176">
      <pivotArea dataOnly="0" labelOnly="1" fieldPosition="0">
        <references count="2">
          <reference field="1" count="1" selected="0">
            <x v="3"/>
          </reference>
          <reference field="2" count="4">
            <x v="2"/>
            <x v="11"/>
            <x v="19"/>
            <x v="27"/>
          </reference>
        </references>
      </pivotArea>
    </format>
    <format dxfId="1175">
      <pivotArea dataOnly="0" labelOnly="1" fieldPosition="0">
        <references count="2">
          <reference field="1" count="1" selected="0">
            <x v="4"/>
          </reference>
          <reference field="2" count="4">
            <x v="3"/>
            <x v="14"/>
            <x v="20"/>
            <x v="24"/>
          </reference>
        </references>
      </pivotArea>
    </format>
    <format dxfId="1174">
      <pivotArea dataOnly="0" labelOnly="1" fieldPosition="0">
        <references count="2">
          <reference field="1" count="1" selected="0">
            <x v="5"/>
          </reference>
          <reference field="2" count="4">
            <x v="4"/>
            <x v="10"/>
            <x v="17"/>
            <x v="25"/>
          </reference>
        </references>
      </pivotArea>
    </format>
    <format dxfId="1173">
      <pivotArea dataOnly="0" labelOnly="1" fieldPosition="0">
        <references count="2">
          <reference field="1" count="1" selected="0">
            <x v="6"/>
          </reference>
          <reference field="2" count="4">
            <x v="5"/>
            <x v="9"/>
            <x v="16"/>
            <x v="26"/>
          </reference>
        </references>
      </pivotArea>
    </format>
    <format dxfId="1172">
      <pivotArea dataOnly="0" labelOnly="1" fieldPosition="0">
        <references count="2">
          <reference field="1" count="1" selected="0">
            <x v="7"/>
          </reference>
          <reference field="2" count="5">
            <x v="7"/>
            <x v="12"/>
            <x v="21"/>
            <x v="23"/>
            <x v="28"/>
          </reference>
        </references>
      </pivotArea>
    </format>
    <format dxfId="1171">
      <pivotArea dataOnly="0" labelOnly="1" fieldPosition="0">
        <references count="2">
          <reference field="1" count="1" selected="0">
            <x v="8"/>
          </reference>
          <reference field="2" count="1">
            <x v="8"/>
          </reference>
        </references>
      </pivotArea>
    </format>
    <format dxfId="1170">
      <pivotArea dataOnly="0" labelOnly="1" fieldPosition="0">
        <references count="3">
          <reference field="1" count="1" selected="0">
            <x v="1"/>
          </reference>
          <reference field="2" count="1" selected="0">
            <x v="1"/>
          </reference>
          <reference field="3" count="6">
            <x v="2"/>
            <x v="28"/>
            <x v="36"/>
            <x v="45"/>
            <x v="47"/>
            <x v="54"/>
          </reference>
        </references>
      </pivotArea>
    </format>
    <format dxfId="1169">
      <pivotArea dataOnly="0" labelOnly="1" fieldPosition="0">
        <references count="3">
          <reference field="1" count="1" selected="0">
            <x v="1"/>
          </reference>
          <reference field="2" count="1" selected="0">
            <x v="13"/>
          </reference>
          <reference field="3" count="3">
            <x v="60"/>
            <x v="63"/>
            <x v="65"/>
          </reference>
        </references>
      </pivotArea>
    </format>
    <format dxfId="1168">
      <pivotArea dataOnly="0" labelOnly="1" fieldPosition="0">
        <references count="3">
          <reference field="1" count="1" selected="0">
            <x v="1"/>
          </reference>
          <reference field="2" count="1" selected="0">
            <x v="18"/>
          </reference>
          <reference field="3" count="2">
            <x v="10"/>
            <x v="13"/>
          </reference>
        </references>
      </pivotArea>
    </format>
    <format dxfId="1167">
      <pivotArea dataOnly="0" labelOnly="1" fieldPosition="0">
        <references count="3">
          <reference field="1" count="1" selected="0">
            <x v="1"/>
          </reference>
          <reference field="2" count="1" selected="0">
            <x v="22"/>
          </reference>
          <reference field="3" count="3">
            <x v="17"/>
            <x v="20"/>
            <x v="23"/>
          </reference>
        </references>
      </pivotArea>
    </format>
    <format dxfId="1166">
      <pivotArea dataOnly="0" labelOnly="1" fieldPosition="0">
        <references count="3">
          <reference field="1" count="1" selected="0">
            <x v="2"/>
          </reference>
          <reference field="2" count="1" selected="0">
            <x v="6"/>
          </reference>
          <reference field="3" count="1">
            <x v="5"/>
          </reference>
        </references>
      </pivotArea>
    </format>
    <format dxfId="1165">
      <pivotArea dataOnly="0" labelOnly="1" fieldPosition="0">
        <references count="3">
          <reference field="1" count="1" selected="0">
            <x v="2"/>
          </reference>
          <reference field="2" count="1" selected="0">
            <x v="15"/>
          </reference>
          <reference field="3" count="3">
            <x v="27"/>
            <x v="35"/>
            <x v="42"/>
          </reference>
        </references>
      </pivotArea>
    </format>
    <format dxfId="1164">
      <pivotArea dataOnly="0" labelOnly="1" fieldPosition="0">
        <references count="3">
          <reference field="1" count="1" selected="0">
            <x v="3"/>
          </reference>
          <reference field="2" count="1" selected="0">
            <x v="2"/>
          </reference>
          <reference field="3" count="1">
            <x v="7"/>
          </reference>
        </references>
      </pivotArea>
    </format>
    <format dxfId="1163">
      <pivotArea dataOnly="0" labelOnly="1" fieldPosition="0">
        <references count="3">
          <reference field="1" count="1" selected="0">
            <x v="3"/>
          </reference>
          <reference field="2" count="1" selected="0">
            <x v="11"/>
          </reference>
          <reference field="3" count="6">
            <x v="30"/>
            <x v="38"/>
            <x v="44"/>
            <x v="51"/>
            <x v="55"/>
            <x v="59"/>
          </reference>
        </references>
      </pivotArea>
    </format>
    <format dxfId="1162">
      <pivotArea dataOnly="0" labelOnly="1" fieldPosition="0">
        <references count="3">
          <reference field="1" count="1" selected="0">
            <x v="3"/>
          </reference>
          <reference field="2" count="1" selected="0">
            <x v="19"/>
          </reference>
          <reference field="3" count="3">
            <x v="11"/>
            <x v="62"/>
            <x v="68"/>
          </reference>
        </references>
      </pivotArea>
    </format>
    <format dxfId="1161">
      <pivotArea dataOnly="0" labelOnly="1" fieldPosition="0">
        <references count="3">
          <reference field="1" count="1" selected="0">
            <x v="3"/>
          </reference>
          <reference field="2" count="1" selected="0">
            <x v="27"/>
          </reference>
          <reference field="3" count="3">
            <x v="15"/>
            <x v="16"/>
            <x v="19"/>
          </reference>
        </references>
      </pivotArea>
    </format>
    <format dxfId="1160">
      <pivotArea dataOnly="0" labelOnly="1" fieldPosition="0">
        <references count="3">
          <reference field="1" count="1" selected="0">
            <x v="4"/>
          </reference>
          <reference field="2" count="1" selected="0">
            <x v="3"/>
          </reference>
          <reference field="3" count="1">
            <x v="6"/>
          </reference>
        </references>
      </pivotArea>
    </format>
    <format dxfId="1159">
      <pivotArea dataOnly="0" labelOnly="1" fieldPosition="0">
        <references count="3">
          <reference field="1" count="1" selected="0">
            <x v="4"/>
          </reference>
          <reference field="2" count="1" selected="0">
            <x v="14"/>
          </reference>
          <reference field="3" count="1">
            <x v="29"/>
          </reference>
        </references>
      </pivotArea>
    </format>
    <format dxfId="1158">
      <pivotArea dataOnly="0" labelOnly="1" fieldPosition="0">
        <references count="3">
          <reference field="1" count="1" selected="0">
            <x v="4"/>
          </reference>
          <reference field="2" count="1" selected="0">
            <x v="20"/>
          </reference>
          <reference field="3" count="1">
            <x v="39"/>
          </reference>
        </references>
      </pivotArea>
    </format>
    <format dxfId="1157">
      <pivotArea dataOnly="0" labelOnly="1" fieldPosition="0">
        <references count="3">
          <reference field="1" count="1" selected="0">
            <x v="4"/>
          </reference>
          <reference field="2" count="1" selected="0">
            <x v="24"/>
          </reference>
          <reference field="3" count="3">
            <x v="43"/>
            <x v="50"/>
            <x v="56"/>
          </reference>
        </references>
      </pivotArea>
    </format>
    <format dxfId="1156">
      <pivotArea dataOnly="0" labelOnly="1" fieldPosition="0">
        <references count="3">
          <reference field="1" count="1" selected="0">
            <x v="5"/>
          </reference>
          <reference field="2" count="1" selected="0">
            <x v="4"/>
          </reference>
          <reference field="3" count="5">
            <x v="8"/>
            <x v="32"/>
            <x v="37"/>
            <x v="41"/>
            <x v="49"/>
          </reference>
        </references>
      </pivotArea>
    </format>
    <format dxfId="1155">
      <pivotArea dataOnly="0" labelOnly="1" fieldPosition="0">
        <references count="3">
          <reference field="1" count="1" selected="0">
            <x v="5"/>
          </reference>
          <reference field="2" count="1" selected="0">
            <x v="10"/>
          </reference>
          <reference field="3" count="1">
            <x v="53"/>
          </reference>
        </references>
      </pivotArea>
    </format>
    <format dxfId="1154">
      <pivotArea dataOnly="0" labelOnly="1" fieldPosition="0">
        <references count="3">
          <reference field="1" count="1" selected="0">
            <x v="5"/>
          </reference>
          <reference field="2" count="1" selected="0">
            <x v="17"/>
          </reference>
          <reference field="3" count="3">
            <x v="58"/>
            <x v="61"/>
            <x v="66"/>
          </reference>
        </references>
      </pivotArea>
    </format>
    <format dxfId="1153">
      <pivotArea dataOnly="0" labelOnly="1" fieldPosition="0">
        <references count="3">
          <reference field="1" count="1" selected="0">
            <x v="5"/>
          </reference>
          <reference field="2" count="1" selected="0">
            <x v="25"/>
          </reference>
          <reference field="3" count="1">
            <x v="9"/>
          </reference>
        </references>
      </pivotArea>
    </format>
    <format dxfId="1152">
      <pivotArea dataOnly="0" labelOnly="1" fieldPosition="0">
        <references count="3">
          <reference field="1" count="1" selected="0">
            <x v="6"/>
          </reference>
          <reference field="2" count="1" selected="0">
            <x v="5"/>
          </reference>
          <reference field="3" count="1">
            <x v="4"/>
          </reference>
        </references>
      </pivotArea>
    </format>
    <format dxfId="1151">
      <pivotArea dataOnly="0" labelOnly="1" fieldPosition="0">
        <references count="3">
          <reference field="1" count="1" selected="0">
            <x v="6"/>
          </reference>
          <reference field="2" count="1" selected="0">
            <x v="9"/>
          </reference>
          <reference field="3" count="1">
            <x v="26"/>
          </reference>
        </references>
      </pivotArea>
    </format>
    <format dxfId="1150">
      <pivotArea dataOnly="0" labelOnly="1" fieldPosition="0">
        <references count="3">
          <reference field="1" count="1" selected="0">
            <x v="6"/>
          </reference>
          <reference field="2" count="1" selected="0">
            <x v="16"/>
          </reference>
          <reference field="3" count="1">
            <x v="34"/>
          </reference>
        </references>
      </pivotArea>
    </format>
    <format dxfId="1149">
      <pivotArea dataOnly="0" labelOnly="1" fieldPosition="0">
        <references count="3">
          <reference field="1" count="1" selected="0">
            <x v="6"/>
          </reference>
          <reference field="2" count="1" selected="0">
            <x v="26"/>
          </reference>
          <reference field="3" count="1">
            <x v="46"/>
          </reference>
        </references>
      </pivotArea>
    </format>
    <format dxfId="1148">
      <pivotArea dataOnly="0" labelOnly="1" fieldPosition="0">
        <references count="3">
          <reference field="1" count="1" selected="0">
            <x v="7"/>
          </reference>
          <reference field="2" count="1" selected="0">
            <x v="7"/>
          </reference>
          <reference field="3" count="4">
            <x v="1"/>
            <x v="25"/>
            <x v="33"/>
            <x v="40"/>
          </reference>
        </references>
      </pivotArea>
    </format>
    <format dxfId="1147">
      <pivotArea dataOnly="0" labelOnly="1" fieldPosition="0">
        <references count="3">
          <reference field="1" count="1" selected="0">
            <x v="7"/>
          </reference>
          <reference field="2" count="1" selected="0">
            <x v="12"/>
          </reference>
          <reference field="3" count="2">
            <x v="48"/>
            <x v="52"/>
          </reference>
        </references>
      </pivotArea>
    </format>
    <format dxfId="1146">
      <pivotArea dataOnly="0" labelOnly="1" fieldPosition="0">
        <references count="3">
          <reference field="1" count="1" selected="0">
            <x v="7"/>
          </reference>
          <reference field="2" count="1" selected="0">
            <x v="21"/>
          </reference>
          <reference field="3" count="5">
            <x v="12"/>
            <x v="14"/>
            <x v="57"/>
            <x v="64"/>
            <x v="67"/>
          </reference>
        </references>
      </pivotArea>
    </format>
    <format dxfId="1145">
      <pivotArea dataOnly="0" labelOnly="1" fieldPosition="0">
        <references count="3">
          <reference field="1" count="1" selected="0">
            <x v="7"/>
          </reference>
          <reference field="2" count="1" selected="0">
            <x v="23"/>
          </reference>
          <reference field="3" count="1">
            <x v="18"/>
          </reference>
        </references>
      </pivotArea>
    </format>
    <format dxfId="1144">
      <pivotArea dataOnly="0" labelOnly="1" fieldPosition="0">
        <references count="3">
          <reference field="1" count="1" selected="0">
            <x v="7"/>
          </reference>
          <reference field="2" count="1" selected="0">
            <x v="28"/>
          </reference>
          <reference field="3" count="3">
            <x v="21"/>
            <x v="22"/>
            <x v="24"/>
          </reference>
        </references>
      </pivotArea>
    </format>
    <format dxfId="1143">
      <pivotArea dataOnly="0" labelOnly="1" fieldPosition="0">
        <references count="3">
          <reference field="1" count="1" selected="0">
            <x v="8"/>
          </reference>
          <reference field="2" count="1" selected="0">
            <x v="8"/>
          </reference>
          <reference field="3" count="2">
            <x v="3"/>
            <x v="31"/>
          </reference>
        </references>
      </pivotArea>
    </format>
    <format dxfId="1142">
      <pivotArea dataOnly="0" labelOnly="1" fieldPosition="0">
        <references count="3">
          <reference field="1" count="1" selected="0">
            <x v="1"/>
          </reference>
          <reference field="2" count="1" selected="0">
            <x v="1"/>
          </reference>
          <reference field="3" count="6">
            <x v="2"/>
            <x v="28"/>
            <x v="36"/>
            <x v="45"/>
            <x v="47"/>
            <x v="54"/>
          </reference>
        </references>
      </pivotArea>
    </format>
    <format dxfId="1141">
      <pivotArea dataOnly="0" labelOnly="1" fieldPosition="0">
        <references count="3">
          <reference field="1" count="1" selected="0">
            <x v="1"/>
          </reference>
          <reference field="2" count="1" selected="0">
            <x v="13"/>
          </reference>
          <reference field="3" count="3">
            <x v="60"/>
            <x v="63"/>
            <x v="65"/>
          </reference>
        </references>
      </pivotArea>
    </format>
    <format dxfId="1140">
      <pivotArea dataOnly="0" labelOnly="1" fieldPosition="0">
        <references count="3">
          <reference field="1" count="1" selected="0">
            <x v="1"/>
          </reference>
          <reference field="2" count="1" selected="0">
            <x v="18"/>
          </reference>
          <reference field="3" count="2">
            <x v="10"/>
            <x v="13"/>
          </reference>
        </references>
      </pivotArea>
    </format>
    <format dxfId="1139">
      <pivotArea dataOnly="0" labelOnly="1" fieldPosition="0">
        <references count="1">
          <reference field="3" count="0"/>
        </references>
      </pivotArea>
    </format>
    <format dxfId="1138">
      <pivotArea dataOnly="0" labelOnly="1" fieldPosition="0">
        <references count="1">
          <reference field="3" count="0"/>
        </references>
      </pivotArea>
    </format>
    <format dxfId="1137">
      <pivotArea dataOnly="0" labelOnly="1" fieldPosition="0">
        <references count="1">
          <reference field="1" count="7">
            <x v="2"/>
            <x v="3"/>
            <x v="4"/>
            <x v="5"/>
            <x v="6"/>
            <x v="7"/>
            <x v="8"/>
          </reference>
        </references>
      </pivotArea>
    </format>
    <format dxfId="1136">
      <pivotArea dataOnly="0" labelOnly="1" fieldPosition="0">
        <references count="2">
          <reference field="1" count="1" selected="0">
            <x v="1"/>
          </reference>
          <reference field="2" count="3">
            <x v="13"/>
            <x v="18"/>
            <x v="22"/>
          </reference>
        </references>
      </pivotArea>
    </format>
    <format dxfId="1135">
      <pivotArea dataOnly="0" labelOnly="1" fieldPosition="0">
        <references count="2">
          <reference field="1" count="1" selected="0">
            <x v="2"/>
          </reference>
          <reference field="2" count="2">
            <x v="6"/>
            <x v="15"/>
          </reference>
        </references>
      </pivotArea>
    </format>
    <format dxfId="1134">
      <pivotArea dataOnly="0" labelOnly="1" fieldPosition="0">
        <references count="2">
          <reference field="1" count="1" selected="0">
            <x v="3"/>
          </reference>
          <reference field="2" count="4">
            <x v="2"/>
            <x v="11"/>
            <x v="19"/>
            <x v="27"/>
          </reference>
        </references>
      </pivotArea>
    </format>
    <format dxfId="1133">
      <pivotArea dataOnly="0" labelOnly="1" fieldPosition="0">
        <references count="2">
          <reference field="1" count="1" selected="0">
            <x v="4"/>
          </reference>
          <reference field="2" count="4">
            <x v="3"/>
            <x v="14"/>
            <x v="20"/>
            <x v="24"/>
          </reference>
        </references>
      </pivotArea>
    </format>
    <format dxfId="1132">
      <pivotArea dataOnly="0" labelOnly="1" fieldPosition="0">
        <references count="2">
          <reference field="1" count="1" selected="0">
            <x v="5"/>
          </reference>
          <reference field="2" count="4">
            <x v="4"/>
            <x v="10"/>
            <x v="17"/>
            <x v="25"/>
          </reference>
        </references>
      </pivotArea>
    </format>
    <format dxfId="1131">
      <pivotArea dataOnly="0" labelOnly="1" fieldPosition="0">
        <references count="2">
          <reference field="1" count="1" selected="0">
            <x v="6"/>
          </reference>
          <reference field="2" count="4">
            <x v="5"/>
            <x v="9"/>
            <x v="16"/>
            <x v="26"/>
          </reference>
        </references>
      </pivotArea>
    </format>
    <format dxfId="1130">
      <pivotArea dataOnly="0" labelOnly="1" fieldPosition="0">
        <references count="2">
          <reference field="1" count="1" selected="0">
            <x v="7"/>
          </reference>
          <reference field="2" count="5">
            <x v="7"/>
            <x v="12"/>
            <x v="21"/>
            <x v="23"/>
            <x v="28"/>
          </reference>
        </references>
      </pivotArea>
    </format>
    <format dxfId="1129">
      <pivotArea dataOnly="0" labelOnly="1" fieldPosition="0">
        <references count="2">
          <reference field="1" count="1" selected="0">
            <x v="8"/>
          </reference>
          <reference field="2" count="1">
            <x v="8"/>
          </reference>
        </references>
      </pivotArea>
    </format>
    <format dxfId="1128">
      <pivotArea dataOnly="0" labelOnly="1" fieldPosition="0">
        <references count="3">
          <reference field="1" count="1" selected="0">
            <x v="1"/>
          </reference>
          <reference field="2" count="1" selected="0">
            <x v="1"/>
          </reference>
          <reference field="3" count="6">
            <x v="2"/>
            <x v="28"/>
            <x v="36"/>
            <x v="45"/>
            <x v="47"/>
            <x v="54"/>
          </reference>
        </references>
      </pivotArea>
    </format>
    <format dxfId="1127">
      <pivotArea dataOnly="0" labelOnly="1" fieldPosition="0">
        <references count="3">
          <reference field="1" count="1" selected="0">
            <x v="1"/>
          </reference>
          <reference field="2" count="1" selected="0">
            <x v="13"/>
          </reference>
          <reference field="3" count="3">
            <x v="60"/>
            <x v="63"/>
            <x v="65"/>
          </reference>
        </references>
      </pivotArea>
    </format>
    <format dxfId="1126">
      <pivotArea dataOnly="0" labelOnly="1" fieldPosition="0">
        <references count="3">
          <reference field="1" count="1" selected="0">
            <x v="1"/>
          </reference>
          <reference field="2" count="1" selected="0">
            <x v="18"/>
          </reference>
          <reference field="3" count="2">
            <x v="10"/>
            <x v="13"/>
          </reference>
        </references>
      </pivotArea>
    </format>
    <format dxfId="1125">
      <pivotArea dataOnly="0" labelOnly="1" fieldPosition="0">
        <references count="3">
          <reference field="1" count="1" selected="0">
            <x v="1"/>
          </reference>
          <reference field="2" count="1" selected="0">
            <x v="22"/>
          </reference>
          <reference field="3" count="3">
            <x v="17"/>
            <x v="20"/>
            <x v="23"/>
          </reference>
        </references>
      </pivotArea>
    </format>
    <format dxfId="1124">
      <pivotArea dataOnly="0" labelOnly="1" fieldPosition="0">
        <references count="3">
          <reference field="1" count="1" selected="0">
            <x v="2"/>
          </reference>
          <reference field="2" count="1" selected="0">
            <x v="6"/>
          </reference>
          <reference field="3" count="1">
            <x v="5"/>
          </reference>
        </references>
      </pivotArea>
    </format>
    <format dxfId="1123">
      <pivotArea dataOnly="0" labelOnly="1" fieldPosition="0">
        <references count="3">
          <reference field="1" count="1" selected="0">
            <x v="2"/>
          </reference>
          <reference field="2" count="1" selected="0">
            <x v="15"/>
          </reference>
          <reference field="3" count="3">
            <x v="27"/>
            <x v="35"/>
            <x v="42"/>
          </reference>
        </references>
      </pivotArea>
    </format>
    <format dxfId="1122">
      <pivotArea dataOnly="0" labelOnly="1" fieldPosition="0">
        <references count="3">
          <reference field="1" count="1" selected="0">
            <x v="3"/>
          </reference>
          <reference field="2" count="1" selected="0">
            <x v="2"/>
          </reference>
          <reference field="3" count="1">
            <x v="7"/>
          </reference>
        </references>
      </pivotArea>
    </format>
    <format dxfId="1121">
      <pivotArea dataOnly="0" labelOnly="1" fieldPosition="0">
        <references count="3">
          <reference field="1" count="1" selected="0">
            <x v="3"/>
          </reference>
          <reference field="2" count="1" selected="0">
            <x v="11"/>
          </reference>
          <reference field="3" count="6">
            <x v="30"/>
            <x v="38"/>
            <x v="44"/>
            <x v="51"/>
            <x v="55"/>
            <x v="59"/>
          </reference>
        </references>
      </pivotArea>
    </format>
    <format dxfId="1120">
      <pivotArea dataOnly="0" labelOnly="1" fieldPosition="0">
        <references count="3">
          <reference field="1" count="1" selected="0">
            <x v="3"/>
          </reference>
          <reference field="2" count="1" selected="0">
            <x v="19"/>
          </reference>
          <reference field="3" count="3">
            <x v="11"/>
            <x v="62"/>
            <x v="68"/>
          </reference>
        </references>
      </pivotArea>
    </format>
    <format dxfId="1119">
      <pivotArea dataOnly="0" labelOnly="1" fieldPosition="0">
        <references count="3">
          <reference field="1" count="1" selected="0">
            <x v="3"/>
          </reference>
          <reference field="2" count="1" selected="0">
            <x v="27"/>
          </reference>
          <reference field="3" count="3">
            <x v="15"/>
            <x v="16"/>
            <x v="19"/>
          </reference>
        </references>
      </pivotArea>
    </format>
    <format dxfId="1118">
      <pivotArea dataOnly="0" labelOnly="1" fieldPosition="0">
        <references count="3">
          <reference field="1" count="1" selected="0">
            <x v="4"/>
          </reference>
          <reference field="2" count="1" selected="0">
            <x v="3"/>
          </reference>
          <reference field="3" count="1">
            <x v="6"/>
          </reference>
        </references>
      </pivotArea>
    </format>
    <format dxfId="1117">
      <pivotArea dataOnly="0" labelOnly="1" fieldPosition="0">
        <references count="3">
          <reference field="1" count="1" selected="0">
            <x v="4"/>
          </reference>
          <reference field="2" count="1" selected="0">
            <x v="14"/>
          </reference>
          <reference field="3" count="1">
            <x v="29"/>
          </reference>
        </references>
      </pivotArea>
    </format>
    <format dxfId="1116">
      <pivotArea dataOnly="0" labelOnly="1" fieldPosition="0">
        <references count="3">
          <reference field="1" count="1" selected="0">
            <x v="4"/>
          </reference>
          <reference field="2" count="1" selected="0">
            <x v="20"/>
          </reference>
          <reference field="3" count="1">
            <x v="39"/>
          </reference>
        </references>
      </pivotArea>
    </format>
    <format dxfId="1115">
      <pivotArea dataOnly="0" labelOnly="1" fieldPosition="0">
        <references count="3">
          <reference field="1" count="1" selected="0">
            <x v="4"/>
          </reference>
          <reference field="2" count="1" selected="0">
            <x v="24"/>
          </reference>
          <reference field="3" count="3">
            <x v="43"/>
            <x v="50"/>
            <x v="56"/>
          </reference>
        </references>
      </pivotArea>
    </format>
    <format dxfId="1114">
      <pivotArea dataOnly="0" labelOnly="1" fieldPosition="0">
        <references count="3">
          <reference field="1" count="1" selected="0">
            <x v="5"/>
          </reference>
          <reference field="2" count="1" selected="0">
            <x v="4"/>
          </reference>
          <reference field="3" count="5">
            <x v="8"/>
            <x v="32"/>
            <x v="37"/>
            <x v="41"/>
            <x v="49"/>
          </reference>
        </references>
      </pivotArea>
    </format>
    <format dxfId="1113">
      <pivotArea dataOnly="0" labelOnly="1" fieldPosition="0">
        <references count="3">
          <reference field="1" count="1" selected="0">
            <x v="5"/>
          </reference>
          <reference field="2" count="1" selected="0">
            <x v="10"/>
          </reference>
          <reference field="3" count="1">
            <x v="53"/>
          </reference>
        </references>
      </pivotArea>
    </format>
    <format dxfId="1112">
      <pivotArea dataOnly="0" labelOnly="1" fieldPosition="0">
        <references count="3">
          <reference field="1" count="1" selected="0">
            <x v="5"/>
          </reference>
          <reference field="2" count="1" selected="0">
            <x v="17"/>
          </reference>
          <reference field="3" count="3">
            <x v="58"/>
            <x v="61"/>
            <x v="66"/>
          </reference>
        </references>
      </pivotArea>
    </format>
    <format dxfId="1111">
      <pivotArea dataOnly="0" labelOnly="1" fieldPosition="0">
        <references count="3">
          <reference field="1" count="1" selected="0">
            <x v="5"/>
          </reference>
          <reference field="2" count="1" selected="0">
            <x v="25"/>
          </reference>
          <reference field="3" count="1">
            <x v="9"/>
          </reference>
        </references>
      </pivotArea>
    </format>
    <format dxfId="1110">
      <pivotArea dataOnly="0" labelOnly="1" fieldPosition="0">
        <references count="3">
          <reference field="1" count="1" selected="0">
            <x v="6"/>
          </reference>
          <reference field="2" count="1" selected="0">
            <x v="5"/>
          </reference>
          <reference field="3" count="1">
            <x v="4"/>
          </reference>
        </references>
      </pivotArea>
    </format>
    <format dxfId="1109">
      <pivotArea dataOnly="0" labelOnly="1" fieldPosition="0">
        <references count="3">
          <reference field="1" count="1" selected="0">
            <x v="6"/>
          </reference>
          <reference field="2" count="1" selected="0">
            <x v="9"/>
          </reference>
          <reference field="3" count="1">
            <x v="26"/>
          </reference>
        </references>
      </pivotArea>
    </format>
    <format dxfId="1108">
      <pivotArea dataOnly="0" labelOnly="1" fieldPosition="0">
        <references count="3">
          <reference field="1" count="1" selected="0">
            <x v="6"/>
          </reference>
          <reference field="2" count="1" selected="0">
            <x v="16"/>
          </reference>
          <reference field="3" count="1">
            <x v="34"/>
          </reference>
        </references>
      </pivotArea>
    </format>
    <format dxfId="1107">
      <pivotArea dataOnly="0" labelOnly="1" fieldPosition="0">
        <references count="3">
          <reference field="1" count="1" selected="0">
            <x v="6"/>
          </reference>
          <reference field="2" count="1" selected="0">
            <x v="26"/>
          </reference>
          <reference field="3" count="1">
            <x v="46"/>
          </reference>
        </references>
      </pivotArea>
    </format>
    <format dxfId="1106">
      <pivotArea dataOnly="0" labelOnly="1" fieldPosition="0">
        <references count="3">
          <reference field="1" count="1" selected="0">
            <x v="7"/>
          </reference>
          <reference field="2" count="1" selected="0">
            <x v="7"/>
          </reference>
          <reference field="3" count="4">
            <x v="1"/>
            <x v="25"/>
            <x v="33"/>
            <x v="40"/>
          </reference>
        </references>
      </pivotArea>
    </format>
    <format dxfId="1105">
      <pivotArea dataOnly="0" labelOnly="1" fieldPosition="0">
        <references count="3">
          <reference field="1" count="1" selected="0">
            <x v="7"/>
          </reference>
          <reference field="2" count="1" selected="0">
            <x v="12"/>
          </reference>
          <reference field="3" count="2">
            <x v="48"/>
            <x v="52"/>
          </reference>
        </references>
      </pivotArea>
    </format>
    <format dxfId="1104">
      <pivotArea dataOnly="0" labelOnly="1" fieldPosition="0">
        <references count="3">
          <reference field="1" count="1" selected="0">
            <x v="7"/>
          </reference>
          <reference field="2" count="1" selected="0">
            <x v="21"/>
          </reference>
          <reference field="3" count="5">
            <x v="12"/>
            <x v="14"/>
            <x v="57"/>
            <x v="64"/>
            <x v="67"/>
          </reference>
        </references>
      </pivotArea>
    </format>
    <format dxfId="1103">
      <pivotArea dataOnly="0" labelOnly="1" fieldPosition="0">
        <references count="3">
          <reference field="1" count="1" selected="0">
            <x v="7"/>
          </reference>
          <reference field="2" count="1" selected="0">
            <x v="23"/>
          </reference>
          <reference field="3" count="1">
            <x v="18"/>
          </reference>
        </references>
      </pivotArea>
    </format>
    <format dxfId="1102">
      <pivotArea dataOnly="0" labelOnly="1" fieldPosition="0">
        <references count="3">
          <reference field="1" count="1" selected="0">
            <x v="7"/>
          </reference>
          <reference field="2" count="1" selected="0">
            <x v="28"/>
          </reference>
          <reference field="3" count="3">
            <x v="21"/>
            <x v="22"/>
            <x v="24"/>
          </reference>
        </references>
      </pivotArea>
    </format>
    <format dxfId="1101">
      <pivotArea dataOnly="0" labelOnly="1" fieldPosition="0">
        <references count="3">
          <reference field="1" count="1" selected="0">
            <x v="8"/>
          </reference>
          <reference field="2" count="1" selected="0">
            <x v="8"/>
          </reference>
          <reference field="3" count="2">
            <x v="3"/>
            <x v="31"/>
          </reference>
        </references>
      </pivotArea>
    </format>
    <format dxfId="1100">
      <pivotArea dataOnly="0" labelOnly="1" fieldPosition="0">
        <references count="4">
          <reference field="0" count="1">
            <x v="13"/>
          </reference>
          <reference field="1" count="1" selected="0">
            <x v="1"/>
          </reference>
          <reference field="2" count="1" selected="0">
            <x v="1"/>
          </reference>
          <reference field="3" count="1" selected="0">
            <x v="2"/>
          </reference>
        </references>
      </pivotArea>
    </format>
    <format dxfId="1099">
      <pivotArea dataOnly="0" labelOnly="1" fieldPosition="0">
        <references count="4">
          <reference field="0" count="1">
            <x v="15"/>
          </reference>
          <reference field="1" count="1" selected="0">
            <x v="1"/>
          </reference>
          <reference field="2" count="1" selected="0">
            <x v="1"/>
          </reference>
          <reference field="3" count="1" selected="0">
            <x v="28"/>
          </reference>
        </references>
      </pivotArea>
    </format>
    <format dxfId="1098">
      <pivotArea dataOnly="0" labelOnly="1" fieldPosition="0">
        <references count="4">
          <reference field="0" count="1">
            <x v="6"/>
          </reference>
          <reference field="1" count="1" selected="0">
            <x v="1"/>
          </reference>
          <reference field="2" count="1" selected="0">
            <x v="1"/>
          </reference>
          <reference field="3" count="1" selected="0">
            <x v="36"/>
          </reference>
        </references>
      </pivotArea>
    </format>
    <format dxfId="1097">
      <pivotArea dataOnly="0" labelOnly="1" fieldPosition="0">
        <references count="4">
          <reference field="0" count="1">
            <x v="5"/>
          </reference>
          <reference field="1" count="1" selected="0">
            <x v="1"/>
          </reference>
          <reference field="2" count="1" selected="0">
            <x v="1"/>
          </reference>
          <reference field="3" count="1" selected="0">
            <x v="45"/>
          </reference>
        </references>
      </pivotArea>
    </format>
    <format dxfId="1096">
      <pivotArea dataOnly="0" labelOnly="1" fieldPosition="0">
        <references count="4">
          <reference field="0" count="1">
            <x v="13"/>
          </reference>
          <reference field="1" count="1" selected="0">
            <x v="1"/>
          </reference>
          <reference field="2" count="1" selected="0">
            <x v="1"/>
          </reference>
          <reference field="3" count="1" selected="0">
            <x v="47"/>
          </reference>
        </references>
      </pivotArea>
    </format>
    <format dxfId="1095">
      <pivotArea dataOnly="0" labelOnly="1" fieldPosition="0">
        <references count="4">
          <reference field="0" count="1">
            <x v="18"/>
          </reference>
          <reference field="1" count="1" selected="0">
            <x v="1"/>
          </reference>
          <reference field="2" count="1" selected="0">
            <x v="1"/>
          </reference>
          <reference field="3" count="1" selected="0">
            <x v="54"/>
          </reference>
        </references>
      </pivotArea>
    </format>
    <format dxfId="1094">
      <pivotArea dataOnly="0" labelOnly="1" fieldPosition="0">
        <references count="4">
          <reference field="0" count="1">
            <x v="1"/>
          </reference>
          <reference field="1" count="1" selected="0">
            <x v="1"/>
          </reference>
          <reference field="2" count="1" selected="0">
            <x v="13"/>
          </reference>
          <reference field="3" count="1" selected="0">
            <x v="60"/>
          </reference>
        </references>
      </pivotArea>
    </format>
    <format dxfId="1093">
      <pivotArea dataOnly="0" labelOnly="1" fieldPosition="0">
        <references count="4">
          <reference field="0" count="1">
            <x v="14"/>
          </reference>
          <reference field="1" count="1" selected="0">
            <x v="1"/>
          </reference>
          <reference field="2" count="1" selected="0">
            <x v="13"/>
          </reference>
          <reference field="3" count="1" selected="0">
            <x v="63"/>
          </reference>
        </references>
      </pivotArea>
    </format>
    <format dxfId="1092">
      <pivotArea dataOnly="0" labelOnly="1" fieldPosition="0">
        <references count="4">
          <reference field="0" count="1">
            <x v="13"/>
          </reference>
          <reference field="1" count="1" selected="0">
            <x v="1"/>
          </reference>
          <reference field="2" count="1" selected="0">
            <x v="13"/>
          </reference>
          <reference field="3" count="1" selected="0">
            <x v="65"/>
          </reference>
        </references>
      </pivotArea>
    </format>
    <format dxfId="1091">
      <pivotArea dataOnly="0" labelOnly="1" fieldPosition="0">
        <references count="4">
          <reference field="0" count="1">
            <x v="14"/>
          </reference>
          <reference field="1" count="1" selected="0">
            <x v="1"/>
          </reference>
          <reference field="2" count="1" selected="0">
            <x v="18"/>
          </reference>
          <reference field="3" count="1" selected="0">
            <x v="10"/>
          </reference>
        </references>
      </pivotArea>
    </format>
    <format dxfId="1090">
      <pivotArea dataOnly="0" labelOnly="1" fieldPosition="0">
        <references count="4">
          <reference field="0" count="1">
            <x v="16"/>
          </reference>
          <reference field="1" count="1" selected="0">
            <x v="1"/>
          </reference>
          <reference field="2" count="1" selected="0">
            <x v="18"/>
          </reference>
          <reference field="3" count="1" selected="0">
            <x v="13"/>
          </reference>
        </references>
      </pivotArea>
    </format>
    <format dxfId="1089">
      <pivotArea dataOnly="0" labelOnly="1" fieldPosition="0">
        <references count="4">
          <reference field="0" count="1">
            <x v="16"/>
          </reference>
          <reference field="1" count="1" selected="0">
            <x v="1"/>
          </reference>
          <reference field="2" count="1" selected="0">
            <x v="22"/>
          </reference>
          <reference field="3" count="1" selected="0">
            <x v="17"/>
          </reference>
        </references>
      </pivotArea>
    </format>
    <format dxfId="1088">
      <pivotArea dataOnly="0" labelOnly="1" fieldPosition="0">
        <references count="4">
          <reference field="0" count="1">
            <x v="14"/>
          </reference>
          <reference field="1" count="1" selected="0">
            <x v="1"/>
          </reference>
          <reference field="2" count="1" selected="0">
            <x v="22"/>
          </reference>
          <reference field="3" count="1" selected="0">
            <x v="20"/>
          </reference>
        </references>
      </pivotArea>
    </format>
    <format dxfId="1087">
      <pivotArea dataOnly="0" labelOnly="1" fieldPosition="0">
        <references count="4">
          <reference field="0" count="1">
            <x v="4"/>
          </reference>
          <reference field="1" count="1" selected="0">
            <x v="1"/>
          </reference>
          <reference field="2" count="1" selected="0">
            <x v="22"/>
          </reference>
          <reference field="3" count="1" selected="0">
            <x v="23"/>
          </reference>
        </references>
      </pivotArea>
    </format>
    <format dxfId="1086">
      <pivotArea dataOnly="0" labelOnly="1" fieldPosition="0">
        <references count="4">
          <reference field="0" count="1">
            <x v="1"/>
          </reference>
          <reference field="1" count="1" selected="0">
            <x v="2"/>
          </reference>
          <reference field="2" count="1" selected="0">
            <x v="6"/>
          </reference>
          <reference field="3" count="1" selected="0">
            <x v="5"/>
          </reference>
        </references>
      </pivotArea>
    </format>
    <format dxfId="1085">
      <pivotArea dataOnly="0" labelOnly="1" fieldPosition="0">
        <references count="4">
          <reference field="0" count="1">
            <x v="1"/>
          </reference>
          <reference field="1" count="1" selected="0">
            <x v="2"/>
          </reference>
          <reference field="2" count="1" selected="0">
            <x v="15"/>
          </reference>
          <reference field="3" count="1" selected="0">
            <x v="27"/>
          </reference>
        </references>
      </pivotArea>
    </format>
    <format dxfId="1084">
      <pivotArea dataOnly="0" labelOnly="1" fieldPosition="0">
        <references count="4">
          <reference field="0" count="1">
            <x v="18"/>
          </reference>
          <reference field="1" count="1" selected="0">
            <x v="2"/>
          </reference>
          <reference field="2" count="1" selected="0">
            <x v="15"/>
          </reference>
          <reference field="3" count="1" selected="0">
            <x v="35"/>
          </reference>
        </references>
      </pivotArea>
    </format>
    <format dxfId="1083">
      <pivotArea dataOnly="0" labelOnly="1" fieldPosition="0">
        <references count="4">
          <reference field="0" count="1">
            <x v="5"/>
          </reference>
          <reference field="1" count="1" selected="0">
            <x v="2"/>
          </reference>
          <reference field="2" count="1" selected="0">
            <x v="15"/>
          </reference>
          <reference field="3" count="1" selected="0">
            <x v="42"/>
          </reference>
        </references>
      </pivotArea>
    </format>
    <format dxfId="1082">
      <pivotArea dataOnly="0" labelOnly="1" fieldPosition="0">
        <references count="4">
          <reference field="0" count="1">
            <x v="10"/>
          </reference>
          <reference field="1" count="1" selected="0">
            <x v="3"/>
          </reference>
          <reference field="2" count="1" selected="0">
            <x v="2"/>
          </reference>
          <reference field="3" count="1" selected="0">
            <x v="7"/>
          </reference>
        </references>
      </pivotArea>
    </format>
    <format dxfId="1081">
      <pivotArea dataOnly="0" labelOnly="1" fieldPosition="0">
        <references count="4">
          <reference field="0" count="1">
            <x v="17"/>
          </reference>
          <reference field="1" count="1" selected="0">
            <x v="3"/>
          </reference>
          <reference field="2" count="1" selected="0">
            <x v="11"/>
          </reference>
          <reference field="3" count="1" selected="0">
            <x v="30"/>
          </reference>
        </references>
      </pivotArea>
    </format>
    <format dxfId="1080">
      <pivotArea dataOnly="0" labelOnly="1" fieldPosition="0">
        <references count="4">
          <reference field="0" count="1">
            <x v="1"/>
          </reference>
          <reference field="1" count="1" selected="0">
            <x v="3"/>
          </reference>
          <reference field="2" count="1" selected="0">
            <x v="11"/>
          </reference>
          <reference field="3" count="1" selected="0">
            <x v="38"/>
          </reference>
        </references>
      </pivotArea>
    </format>
    <format dxfId="1079">
      <pivotArea dataOnly="0" labelOnly="1" fieldPosition="0">
        <references count="4">
          <reference field="0" count="1">
            <x v="14"/>
          </reference>
          <reference field="1" count="1" selected="0">
            <x v="3"/>
          </reference>
          <reference field="2" count="1" selected="0">
            <x v="11"/>
          </reference>
          <reference field="3" count="1" selected="0">
            <x v="44"/>
          </reference>
        </references>
      </pivotArea>
    </format>
    <format dxfId="1078">
      <pivotArea dataOnly="0" labelOnly="1" fieldPosition="0">
        <references count="4">
          <reference field="0" count="1">
            <x v="16"/>
          </reference>
          <reference field="1" count="1" selected="0">
            <x v="3"/>
          </reference>
          <reference field="2" count="1" selected="0">
            <x v="11"/>
          </reference>
          <reference field="3" count="1" selected="0">
            <x v="51"/>
          </reference>
        </references>
      </pivotArea>
    </format>
    <format dxfId="1077">
      <pivotArea dataOnly="0" labelOnly="1" fieldPosition="0">
        <references count="4">
          <reference field="0" count="1">
            <x v="13"/>
          </reference>
          <reference field="1" count="1" selected="0">
            <x v="3"/>
          </reference>
          <reference field="2" count="1" selected="0">
            <x v="11"/>
          </reference>
          <reference field="3" count="1" selected="0">
            <x v="55"/>
          </reference>
        </references>
      </pivotArea>
    </format>
    <format dxfId="1076">
      <pivotArea dataOnly="0" labelOnly="1" fieldPosition="0">
        <references count="4">
          <reference field="0" count="1">
            <x v="2"/>
          </reference>
          <reference field="1" count="1" selected="0">
            <x v="3"/>
          </reference>
          <reference field="2" count="1" selected="0">
            <x v="11"/>
          </reference>
          <reference field="3" count="1" selected="0">
            <x v="59"/>
          </reference>
        </references>
      </pivotArea>
    </format>
    <format dxfId="1075">
      <pivotArea dataOnly="0" labelOnly="1" fieldPosition="0">
        <references count="4">
          <reference field="0" count="1">
            <x v="21"/>
          </reference>
          <reference field="1" count="1" selected="0">
            <x v="3"/>
          </reference>
          <reference field="2" count="1" selected="0">
            <x v="19"/>
          </reference>
          <reference field="3" count="1" selected="0">
            <x v="11"/>
          </reference>
        </references>
      </pivotArea>
    </format>
    <format dxfId="1074">
      <pivotArea dataOnly="0" labelOnly="1" fieldPosition="0">
        <references count="4">
          <reference field="0" count="1">
            <x v="1"/>
          </reference>
          <reference field="1" count="1" selected="0">
            <x v="3"/>
          </reference>
          <reference field="2" count="1" selected="0">
            <x v="19"/>
          </reference>
          <reference field="3" count="1" selected="0">
            <x v="62"/>
          </reference>
        </references>
      </pivotArea>
    </format>
    <format dxfId="1073">
      <pivotArea dataOnly="0" labelOnly="1" fieldPosition="0">
        <references count="4">
          <reference field="0" count="1">
            <x v="6"/>
          </reference>
          <reference field="1" count="1" selected="0">
            <x v="3"/>
          </reference>
          <reference field="2" count="1" selected="0">
            <x v="19"/>
          </reference>
          <reference field="3" count="1" selected="0">
            <x v="68"/>
          </reference>
        </references>
      </pivotArea>
    </format>
    <format dxfId="1072">
      <pivotArea dataOnly="0" labelOnly="1" fieldPosition="0">
        <references count="4">
          <reference field="0" count="1">
            <x v="6"/>
          </reference>
          <reference field="1" count="1" selected="0">
            <x v="3"/>
          </reference>
          <reference field="2" count="1" selected="0">
            <x v="27"/>
          </reference>
          <reference field="3" count="1" selected="0">
            <x v="15"/>
          </reference>
        </references>
      </pivotArea>
    </format>
    <format dxfId="1071">
      <pivotArea dataOnly="0" labelOnly="1" fieldPosition="0">
        <references count="4">
          <reference field="0" count="1">
            <x v="16"/>
          </reference>
          <reference field="1" count="1" selected="0">
            <x v="3"/>
          </reference>
          <reference field="2" count="1" selected="0">
            <x v="27"/>
          </reference>
          <reference field="3" count="1" selected="0">
            <x v="16"/>
          </reference>
        </references>
      </pivotArea>
    </format>
    <format dxfId="1070">
      <pivotArea dataOnly="0" labelOnly="1" fieldPosition="0">
        <references count="4">
          <reference field="0" count="1">
            <x v="18"/>
          </reference>
          <reference field="1" count="1" selected="0">
            <x v="4"/>
          </reference>
          <reference field="2" count="1" selected="0">
            <x v="3"/>
          </reference>
          <reference field="3" count="1" selected="0">
            <x v="6"/>
          </reference>
        </references>
      </pivotArea>
    </format>
    <format dxfId="1069">
      <pivotArea dataOnly="0" labelOnly="1" fieldPosition="0">
        <references count="4">
          <reference field="0" count="1">
            <x v="14"/>
          </reference>
          <reference field="1" count="1" selected="0">
            <x v="4"/>
          </reference>
          <reference field="2" count="1" selected="0">
            <x v="14"/>
          </reference>
          <reference field="3" count="1" selected="0">
            <x v="29"/>
          </reference>
        </references>
      </pivotArea>
    </format>
    <format dxfId="1068">
      <pivotArea dataOnly="0" labelOnly="1" fieldPosition="0">
        <references count="4">
          <reference field="0" count="1">
            <x v="9"/>
          </reference>
          <reference field="1" count="1" selected="0">
            <x v="4"/>
          </reference>
          <reference field="2" count="1" selected="0">
            <x v="20"/>
          </reference>
          <reference field="3" count="1" selected="0">
            <x v="39"/>
          </reference>
        </references>
      </pivotArea>
    </format>
    <format dxfId="1067">
      <pivotArea dataOnly="0" labelOnly="1" fieldPosition="0">
        <references count="4">
          <reference field="0" count="1">
            <x v="7"/>
          </reference>
          <reference field="1" count="1" selected="0">
            <x v="4"/>
          </reference>
          <reference field="2" count="1" selected="0">
            <x v="24"/>
          </reference>
          <reference field="3" count="1" selected="0">
            <x v="43"/>
          </reference>
        </references>
      </pivotArea>
    </format>
    <format dxfId="1066">
      <pivotArea dataOnly="0" labelOnly="1" fieldPosition="0">
        <references count="4">
          <reference field="0" count="1">
            <x v="12"/>
          </reference>
          <reference field="1" count="1" selected="0">
            <x v="4"/>
          </reference>
          <reference field="2" count="1" selected="0">
            <x v="24"/>
          </reference>
          <reference field="3" count="1" selected="0">
            <x v="50"/>
          </reference>
        </references>
      </pivotArea>
    </format>
    <format dxfId="1065">
      <pivotArea dataOnly="0" labelOnly="1" fieldPosition="0">
        <references count="4">
          <reference field="0" count="1">
            <x v="5"/>
          </reference>
          <reference field="1" count="1" selected="0">
            <x v="4"/>
          </reference>
          <reference field="2" count="1" selected="0">
            <x v="24"/>
          </reference>
          <reference field="3" count="1" selected="0">
            <x v="56"/>
          </reference>
        </references>
      </pivotArea>
    </format>
    <format dxfId="1064">
      <pivotArea dataOnly="0" labelOnly="1" fieldPosition="0">
        <references count="4">
          <reference field="0" count="1">
            <x v="1"/>
          </reference>
          <reference field="1" count="1" selected="0">
            <x v="5"/>
          </reference>
          <reference field="2" count="1" selected="0">
            <x v="4"/>
          </reference>
          <reference field="3" count="1" selected="0">
            <x v="8"/>
          </reference>
        </references>
      </pivotArea>
    </format>
    <format dxfId="1063">
      <pivotArea dataOnly="0" labelOnly="1" fieldPosition="0">
        <references count="4">
          <reference field="0" count="1">
            <x v="6"/>
          </reference>
          <reference field="1" count="1" selected="0">
            <x v="5"/>
          </reference>
          <reference field="2" count="1" selected="0">
            <x v="4"/>
          </reference>
          <reference field="3" count="1" selected="0">
            <x v="37"/>
          </reference>
        </references>
      </pivotArea>
    </format>
    <format dxfId="1062">
      <pivotArea dataOnly="0" labelOnly="1" fieldPosition="0">
        <references count="4">
          <reference field="0" count="1">
            <x v="20"/>
          </reference>
          <reference field="1" count="1" selected="0">
            <x v="5"/>
          </reference>
          <reference field="2" count="1" selected="0">
            <x v="4"/>
          </reference>
          <reference field="3" count="1" selected="0">
            <x v="41"/>
          </reference>
        </references>
      </pivotArea>
    </format>
    <format dxfId="1061">
      <pivotArea dataOnly="0" labelOnly="1" fieldPosition="0">
        <references count="4">
          <reference field="0" count="1">
            <x v="1"/>
          </reference>
          <reference field="1" count="1" selected="0">
            <x v="5"/>
          </reference>
          <reference field="2" count="1" selected="0">
            <x v="10"/>
          </reference>
          <reference field="3" count="1" selected="0">
            <x v="53"/>
          </reference>
        </references>
      </pivotArea>
    </format>
    <format dxfId="1060">
      <pivotArea dataOnly="0" labelOnly="1" fieldPosition="0">
        <references count="4">
          <reference field="0" count="1">
            <x v="6"/>
          </reference>
          <reference field="1" count="1" selected="0">
            <x v="5"/>
          </reference>
          <reference field="2" count="1" selected="0">
            <x v="17"/>
          </reference>
          <reference field="3" count="1" selected="0">
            <x v="58"/>
          </reference>
        </references>
      </pivotArea>
    </format>
    <format dxfId="1059">
      <pivotArea dataOnly="0" labelOnly="1" fieldPosition="0">
        <references count="4">
          <reference field="0" count="1">
            <x v="14"/>
          </reference>
          <reference field="1" count="1" selected="0">
            <x v="5"/>
          </reference>
          <reference field="2" count="1" selected="0">
            <x v="17"/>
          </reference>
          <reference field="3" count="1" selected="0">
            <x v="61"/>
          </reference>
        </references>
      </pivotArea>
    </format>
    <format dxfId="1058">
      <pivotArea dataOnly="0" labelOnly="1" fieldPosition="0">
        <references count="4">
          <reference field="0" count="1">
            <x v="20"/>
          </reference>
          <reference field="1" count="1" selected="0">
            <x v="5"/>
          </reference>
          <reference field="2" count="1" selected="0">
            <x v="17"/>
          </reference>
          <reference field="3" count="1" selected="0">
            <x v="66"/>
          </reference>
        </references>
      </pivotArea>
    </format>
    <format dxfId="1057">
      <pivotArea dataOnly="0" labelOnly="1" fieldPosition="0">
        <references count="4">
          <reference field="0" count="1">
            <x v="19"/>
          </reference>
          <reference field="1" count="1" selected="0">
            <x v="5"/>
          </reference>
          <reference field="2" count="1" selected="0">
            <x v="25"/>
          </reference>
          <reference field="3" count="1" selected="0">
            <x v="9"/>
          </reference>
        </references>
      </pivotArea>
    </format>
    <format dxfId="1056">
      <pivotArea dataOnly="0" labelOnly="1" fieldPosition="0">
        <references count="4">
          <reference field="0" count="1">
            <x v="12"/>
          </reference>
          <reference field="1" count="1" selected="0">
            <x v="6"/>
          </reference>
          <reference field="2" count="1" selected="0">
            <x v="5"/>
          </reference>
          <reference field="3" count="1" selected="0">
            <x v="4"/>
          </reference>
        </references>
      </pivotArea>
    </format>
    <format dxfId="1055">
      <pivotArea dataOnly="0" labelOnly="1" fieldPosition="0">
        <references count="4">
          <reference field="0" count="1">
            <x v="16"/>
          </reference>
          <reference field="1" count="1" selected="0">
            <x v="6"/>
          </reference>
          <reference field="2" count="1" selected="0">
            <x v="9"/>
          </reference>
          <reference field="3" count="1" selected="0">
            <x v="26"/>
          </reference>
        </references>
      </pivotArea>
    </format>
    <format dxfId="1054">
      <pivotArea dataOnly="0" labelOnly="1" fieldPosition="0">
        <references count="4">
          <reference field="0" count="1">
            <x v="14"/>
          </reference>
          <reference field="1" count="1" selected="0">
            <x v="6"/>
          </reference>
          <reference field="2" count="1" selected="0">
            <x v="16"/>
          </reference>
          <reference field="3" count="1" selected="0">
            <x v="34"/>
          </reference>
        </references>
      </pivotArea>
    </format>
    <format dxfId="1053">
      <pivotArea dataOnly="0" labelOnly="1" fieldPosition="0">
        <references count="4">
          <reference field="0" count="1">
            <x v="16"/>
          </reference>
          <reference field="1" count="1" selected="0">
            <x v="6"/>
          </reference>
          <reference field="2" count="1" selected="0">
            <x v="26"/>
          </reference>
          <reference field="3" count="1" selected="0">
            <x v="46"/>
          </reference>
        </references>
      </pivotArea>
    </format>
    <format dxfId="1052">
      <pivotArea dataOnly="0" labelOnly="1" fieldPosition="0">
        <references count="4">
          <reference field="0" count="1">
            <x v="8"/>
          </reference>
          <reference field="1" count="1" selected="0">
            <x v="7"/>
          </reference>
          <reference field="2" count="1" selected="0">
            <x v="7"/>
          </reference>
          <reference field="3" count="1" selected="0">
            <x v="1"/>
          </reference>
        </references>
      </pivotArea>
    </format>
    <format dxfId="1051">
      <pivotArea dataOnly="0" labelOnly="1" fieldPosition="0">
        <references count="4">
          <reference field="0" count="1">
            <x v="2"/>
          </reference>
          <reference field="1" count="1" selected="0">
            <x v="7"/>
          </reference>
          <reference field="2" count="1" selected="0">
            <x v="7"/>
          </reference>
          <reference field="3" count="1" selected="0">
            <x v="25"/>
          </reference>
        </references>
      </pivotArea>
    </format>
    <format dxfId="1050">
      <pivotArea dataOnly="0" labelOnly="1" fieldPosition="0">
        <references count="4">
          <reference field="0" count="1">
            <x v="2"/>
          </reference>
          <reference field="1" count="1" selected="0">
            <x v="7"/>
          </reference>
          <reference field="2" count="1" selected="0">
            <x v="12"/>
          </reference>
          <reference field="3" count="1" selected="0">
            <x v="48"/>
          </reference>
        </references>
      </pivotArea>
    </format>
    <format dxfId="1049">
      <pivotArea dataOnly="0" labelOnly="1" fieldPosition="0">
        <references count="4">
          <reference field="0" count="1">
            <x v="20"/>
          </reference>
          <reference field="1" count="1" selected="0">
            <x v="7"/>
          </reference>
          <reference field="2" count="1" selected="0">
            <x v="21"/>
          </reference>
          <reference field="3" count="1" selected="0">
            <x v="12"/>
          </reference>
        </references>
      </pivotArea>
    </format>
    <format dxfId="1048">
      <pivotArea dataOnly="0" labelOnly="1" fieldPosition="0">
        <references count="4">
          <reference field="0" count="1">
            <x v="3"/>
          </reference>
          <reference field="1" count="1" selected="0">
            <x v="7"/>
          </reference>
          <reference field="2" count="1" selected="0">
            <x v="21"/>
          </reference>
          <reference field="3" count="1" selected="0">
            <x v="14"/>
          </reference>
        </references>
      </pivotArea>
    </format>
    <format dxfId="1047">
      <pivotArea dataOnly="0" labelOnly="1" fieldPosition="0">
        <references count="4">
          <reference field="0" count="1">
            <x v="5"/>
          </reference>
          <reference field="1" count="1" selected="0">
            <x v="7"/>
          </reference>
          <reference field="2" count="1" selected="0">
            <x v="21"/>
          </reference>
          <reference field="3" count="1" selected="0">
            <x v="57"/>
          </reference>
        </references>
      </pivotArea>
    </format>
    <format dxfId="1046">
      <pivotArea dataOnly="0" labelOnly="1" fieldPosition="0">
        <references count="4">
          <reference field="0" count="1">
            <x v="12"/>
          </reference>
          <reference field="1" count="1" selected="0">
            <x v="7"/>
          </reference>
          <reference field="2" count="1" selected="0">
            <x v="21"/>
          </reference>
          <reference field="3" count="1" selected="0">
            <x v="64"/>
          </reference>
        </references>
      </pivotArea>
    </format>
    <format dxfId="1045">
      <pivotArea dataOnly="0" labelOnly="1" fieldPosition="0">
        <references count="4">
          <reference field="0" count="1">
            <x v="3"/>
          </reference>
          <reference field="1" count="1" selected="0">
            <x v="7"/>
          </reference>
          <reference field="2" count="1" selected="0">
            <x v="21"/>
          </reference>
          <reference field="3" count="1" selected="0">
            <x v="67"/>
          </reference>
        </references>
      </pivotArea>
    </format>
    <format dxfId="1044">
      <pivotArea dataOnly="0" labelOnly="1" fieldPosition="0">
        <references count="4">
          <reference field="0" count="1">
            <x v="18"/>
          </reference>
          <reference field="1" count="1" selected="0">
            <x v="7"/>
          </reference>
          <reference field="2" count="1" selected="0">
            <x v="23"/>
          </reference>
          <reference field="3" count="1" selected="0">
            <x v="18"/>
          </reference>
        </references>
      </pivotArea>
    </format>
    <format dxfId="1043">
      <pivotArea dataOnly="0" labelOnly="1" fieldPosition="0">
        <references count="4">
          <reference field="0" count="1">
            <x v="3"/>
          </reference>
          <reference field="1" count="1" selected="0">
            <x v="7"/>
          </reference>
          <reference field="2" count="1" selected="0">
            <x v="28"/>
          </reference>
          <reference field="3" count="1" selected="0">
            <x v="21"/>
          </reference>
        </references>
      </pivotArea>
    </format>
    <format dxfId="1042">
      <pivotArea dataOnly="0" labelOnly="1" fieldPosition="0">
        <references count="4">
          <reference field="0" count="1">
            <x v="11"/>
          </reference>
          <reference field="1" count="1" selected="0">
            <x v="7"/>
          </reference>
          <reference field="2" count="1" selected="0">
            <x v="28"/>
          </reference>
          <reference field="3" count="1" selected="0">
            <x v="24"/>
          </reference>
        </references>
      </pivotArea>
    </format>
    <format dxfId="1041">
      <pivotArea dataOnly="0" labelOnly="1" fieldPosition="0">
        <references count="4">
          <reference field="0" count="1">
            <x v="18"/>
          </reference>
          <reference field="1" count="1" selected="0">
            <x v="8"/>
          </reference>
          <reference field="2" count="1" selected="0">
            <x v="8"/>
          </reference>
          <reference field="3" count="1" selected="0">
            <x v="3"/>
          </reference>
        </references>
      </pivotArea>
    </format>
    <format dxfId="1040">
      <pivotArea dataOnly="0" labelOnly="1" fieldPosition="0">
        <references count="4">
          <reference field="0" count="1">
            <x v="5"/>
          </reference>
          <reference field="1" count="1" selected="0">
            <x v="8"/>
          </reference>
          <reference field="2" count="1" selected="0">
            <x v="8"/>
          </reference>
          <reference field="3" count="1" selected="0">
            <x v="31"/>
          </reference>
        </references>
      </pivotArea>
    </format>
    <format dxfId="1039">
      <pivotArea dataOnly="0" labelOnly="1" fieldPosition="0">
        <references count="5">
          <reference field="0" count="1" selected="0">
            <x v="13"/>
          </reference>
          <reference field="1" count="1" selected="0">
            <x v="1"/>
          </reference>
          <reference field="2" count="1" selected="0">
            <x v="1"/>
          </reference>
          <reference field="3" count="1" selected="0">
            <x v="2"/>
          </reference>
          <reference field="4" count="1">
            <x v="1"/>
          </reference>
        </references>
      </pivotArea>
    </format>
    <format dxfId="1038">
      <pivotArea dataOnly="0" labelOnly="1" fieldPosition="0">
        <references count="5">
          <reference field="0" count="1" selected="0">
            <x v="15"/>
          </reference>
          <reference field="1" count="1" selected="0">
            <x v="1"/>
          </reference>
          <reference field="2" count="1" selected="0">
            <x v="1"/>
          </reference>
          <reference field="3" count="1" selected="0">
            <x v="28"/>
          </reference>
          <reference field="4" count="1">
            <x v="5"/>
          </reference>
        </references>
      </pivotArea>
    </format>
    <format dxfId="1037">
      <pivotArea dataOnly="0" labelOnly="1" fieldPosition="0">
        <references count="5">
          <reference field="0" count="1" selected="0">
            <x v="6"/>
          </reference>
          <reference field="1" count="1" selected="0">
            <x v="1"/>
          </reference>
          <reference field="2" count="1" selected="0">
            <x v="1"/>
          </reference>
          <reference field="3" count="1" selected="0">
            <x v="36"/>
          </reference>
          <reference field="4" count="1">
            <x v="2"/>
          </reference>
        </references>
      </pivotArea>
    </format>
    <format dxfId="1036">
      <pivotArea dataOnly="0" labelOnly="1" fieldPosition="0">
        <references count="5">
          <reference field="0" count="1" selected="0">
            <x v="5"/>
          </reference>
          <reference field="1" count="1" selected="0">
            <x v="1"/>
          </reference>
          <reference field="2" count="1" selected="0">
            <x v="1"/>
          </reference>
          <reference field="3" count="1" selected="0">
            <x v="45"/>
          </reference>
          <reference field="4" count="1">
            <x v="8"/>
          </reference>
        </references>
      </pivotArea>
    </format>
    <format dxfId="1035">
      <pivotArea dataOnly="0" labelOnly="1" fieldPosition="0">
        <references count="5">
          <reference field="0" count="1" selected="0">
            <x v="13"/>
          </reference>
          <reference field="1" count="1" selected="0">
            <x v="1"/>
          </reference>
          <reference field="2" count="1" selected="0">
            <x v="1"/>
          </reference>
          <reference field="3" count="1" selected="0">
            <x v="47"/>
          </reference>
          <reference field="4" count="1">
            <x v="3"/>
          </reference>
        </references>
      </pivotArea>
    </format>
    <format dxfId="1034">
      <pivotArea dataOnly="0" labelOnly="1" fieldPosition="0">
        <references count="5">
          <reference field="0" count="1" selected="0">
            <x v="18"/>
          </reference>
          <reference field="1" count="1" selected="0">
            <x v="1"/>
          </reference>
          <reference field="2" count="1" selected="0">
            <x v="1"/>
          </reference>
          <reference field="3" count="1" selected="0">
            <x v="54"/>
          </reference>
          <reference field="4" count="1">
            <x v="9"/>
          </reference>
        </references>
      </pivotArea>
    </format>
    <format dxfId="1033">
      <pivotArea dataOnly="0" labelOnly="1" fieldPosition="0">
        <references count="5">
          <reference field="0" count="1" selected="0">
            <x v="1"/>
          </reference>
          <reference field="1" count="1" selected="0">
            <x v="1"/>
          </reference>
          <reference field="2" count="1" selected="0">
            <x v="13"/>
          </reference>
          <reference field="3" count="1" selected="0">
            <x v="60"/>
          </reference>
          <reference field="4" count="1">
            <x v="4"/>
          </reference>
        </references>
      </pivotArea>
    </format>
    <format dxfId="1032">
      <pivotArea dataOnly="0" labelOnly="1" fieldPosition="0">
        <references count="5">
          <reference field="0" count="1" selected="0">
            <x v="14"/>
          </reference>
          <reference field="1" count="1" selected="0">
            <x v="1"/>
          </reference>
          <reference field="2" count="1" selected="0">
            <x v="13"/>
          </reference>
          <reference field="3" count="1" selected="0">
            <x v="63"/>
          </reference>
          <reference field="4" count="1">
            <x v="4"/>
          </reference>
        </references>
      </pivotArea>
    </format>
    <format dxfId="1031">
      <pivotArea dataOnly="0" labelOnly="1" fieldPosition="0">
        <references count="5">
          <reference field="0" count="1" selected="0">
            <x v="13"/>
          </reference>
          <reference field="1" count="1" selected="0">
            <x v="1"/>
          </reference>
          <reference field="2" count="1" selected="0">
            <x v="13"/>
          </reference>
          <reference field="3" count="1" selected="0">
            <x v="65"/>
          </reference>
          <reference field="4" count="1">
            <x v="4"/>
          </reference>
        </references>
      </pivotArea>
    </format>
    <format dxfId="1030">
      <pivotArea dataOnly="0" labelOnly="1" fieldPosition="0">
        <references count="5">
          <reference field="0" count="1" selected="0">
            <x v="14"/>
          </reference>
          <reference field="1" count="1" selected="0">
            <x v="1"/>
          </reference>
          <reference field="2" count="1" selected="0">
            <x v="18"/>
          </reference>
          <reference field="3" count="1" selected="0">
            <x v="10"/>
          </reference>
          <reference field="4" count="1">
            <x v="5"/>
          </reference>
        </references>
      </pivotArea>
    </format>
    <format dxfId="1029">
      <pivotArea dataOnly="0" labelOnly="1" fieldPosition="0">
        <references count="5">
          <reference field="0" count="1" selected="0">
            <x v="16"/>
          </reference>
          <reference field="1" count="1" selected="0">
            <x v="1"/>
          </reference>
          <reference field="2" count="1" selected="0">
            <x v="18"/>
          </reference>
          <reference field="3" count="1" selected="0">
            <x v="13"/>
          </reference>
          <reference field="4" count="1">
            <x v="6"/>
          </reference>
        </references>
      </pivotArea>
    </format>
    <format dxfId="1028">
      <pivotArea dataOnly="0" labelOnly="1" fieldPosition="0">
        <references count="5">
          <reference field="0" count="1" selected="0">
            <x v="16"/>
          </reference>
          <reference field="1" count="1" selected="0">
            <x v="1"/>
          </reference>
          <reference field="2" count="1" selected="0">
            <x v="22"/>
          </reference>
          <reference field="3" count="1" selected="0">
            <x v="17"/>
          </reference>
          <reference field="4" count="1">
            <x v="7"/>
          </reference>
        </references>
      </pivotArea>
    </format>
    <format dxfId="1027">
      <pivotArea dataOnly="0" labelOnly="1" fieldPosition="0">
        <references count="5">
          <reference field="0" count="1" selected="0">
            <x v="14"/>
          </reference>
          <reference field="1" count="1" selected="0">
            <x v="1"/>
          </reference>
          <reference field="2" count="1" selected="0">
            <x v="22"/>
          </reference>
          <reference field="3" count="1" selected="0">
            <x v="20"/>
          </reference>
          <reference field="4" count="1">
            <x v="7"/>
          </reference>
        </references>
      </pivotArea>
    </format>
    <format dxfId="1026">
      <pivotArea dataOnly="0" labelOnly="1" fieldPosition="0">
        <references count="5">
          <reference field="0" count="1" selected="0">
            <x v="4"/>
          </reference>
          <reference field="1" count="1" selected="0">
            <x v="1"/>
          </reference>
          <reference field="2" count="1" selected="0">
            <x v="22"/>
          </reference>
          <reference field="3" count="1" selected="0">
            <x v="23"/>
          </reference>
          <reference field="4" count="1">
            <x v="7"/>
          </reference>
        </references>
      </pivotArea>
    </format>
    <format dxfId="1025">
      <pivotArea dataOnly="0" labelOnly="1" fieldPosition="0">
        <references count="5">
          <reference field="0" count="1" selected="0">
            <x v="1"/>
          </reference>
          <reference field="1" count="1" selected="0">
            <x v="2"/>
          </reference>
          <reference field="2" count="1" selected="0">
            <x v="6"/>
          </reference>
          <reference field="3" count="1" selected="0">
            <x v="5"/>
          </reference>
          <reference field="4" count="1">
            <x v="28"/>
          </reference>
        </references>
      </pivotArea>
    </format>
    <format dxfId="1024">
      <pivotArea dataOnly="0" labelOnly="1" fieldPosition="0">
        <references count="5">
          <reference field="0" count="1" selected="0">
            <x v="1"/>
          </reference>
          <reference field="1" count="1" selected="0">
            <x v="2"/>
          </reference>
          <reference field="2" count="1" selected="0">
            <x v="15"/>
          </reference>
          <reference field="3" count="1" selected="0">
            <x v="27"/>
          </reference>
          <reference field="4" count="1">
            <x v="28"/>
          </reference>
        </references>
      </pivotArea>
    </format>
    <format dxfId="1023">
      <pivotArea dataOnly="0" labelOnly="1" fieldPosition="0">
        <references count="5">
          <reference field="0" count="1" selected="0">
            <x v="18"/>
          </reference>
          <reference field="1" count="1" selected="0">
            <x v="2"/>
          </reference>
          <reference field="2" count="1" selected="0">
            <x v="15"/>
          </reference>
          <reference field="3" count="1" selected="0">
            <x v="35"/>
          </reference>
          <reference field="4" count="1">
            <x v="28"/>
          </reference>
        </references>
      </pivotArea>
    </format>
    <format dxfId="1022">
      <pivotArea dataOnly="0" labelOnly="1" fieldPosition="0">
        <references count="5">
          <reference field="0" count="1" selected="0">
            <x v="5"/>
          </reference>
          <reference field="1" count="1" selected="0">
            <x v="2"/>
          </reference>
          <reference field="2" count="1" selected="0">
            <x v="15"/>
          </reference>
          <reference field="3" count="1" selected="0">
            <x v="42"/>
          </reference>
          <reference field="4" count="1">
            <x v="28"/>
          </reference>
        </references>
      </pivotArea>
    </format>
    <format dxfId="1021">
      <pivotArea dataOnly="0" labelOnly="1" fieldPosition="0">
        <references count="5">
          <reference field="0" count="1" selected="0">
            <x v="10"/>
          </reference>
          <reference field="1" count="1" selected="0">
            <x v="3"/>
          </reference>
          <reference field="2" count="1" selected="0">
            <x v="2"/>
          </reference>
          <reference field="3" count="1" selected="0">
            <x v="7"/>
          </reference>
          <reference field="4" count="1">
            <x v="11"/>
          </reference>
        </references>
      </pivotArea>
    </format>
    <format dxfId="1020">
      <pivotArea dataOnly="0" labelOnly="1" fieldPosition="0">
        <references count="5">
          <reference field="0" count="1" selected="0">
            <x v="17"/>
          </reference>
          <reference field="1" count="1" selected="0">
            <x v="3"/>
          </reference>
          <reference field="2" count="1" selected="0">
            <x v="11"/>
          </reference>
          <reference field="3" count="1" selected="0">
            <x v="30"/>
          </reference>
          <reference field="4" count="1">
            <x v="10"/>
          </reference>
        </references>
      </pivotArea>
    </format>
    <format dxfId="1019">
      <pivotArea dataOnly="0" labelOnly="1" fieldPosition="0">
        <references count="5">
          <reference field="0" count="1" selected="0">
            <x v="1"/>
          </reference>
          <reference field="1" count="1" selected="0">
            <x v="3"/>
          </reference>
          <reference field="2" count="1" selected="0">
            <x v="11"/>
          </reference>
          <reference field="3" count="1" selected="0">
            <x v="38"/>
          </reference>
          <reference field="4" count="1">
            <x v="14"/>
          </reference>
        </references>
      </pivotArea>
    </format>
    <format dxfId="1018">
      <pivotArea dataOnly="0" labelOnly="1" fieldPosition="0">
        <references count="5">
          <reference field="0" count="1" selected="0">
            <x v="14"/>
          </reference>
          <reference field="1" count="1" selected="0">
            <x v="3"/>
          </reference>
          <reference field="2" count="1" selected="0">
            <x v="11"/>
          </reference>
          <reference field="3" count="1" selected="0">
            <x v="44"/>
          </reference>
          <reference field="4" count="1">
            <x v="14"/>
          </reference>
        </references>
      </pivotArea>
    </format>
    <format dxfId="1017">
      <pivotArea dataOnly="0" labelOnly="1" fieldPosition="0">
        <references count="5">
          <reference field="0" count="1" selected="0">
            <x v="16"/>
          </reference>
          <reference field="1" count="1" selected="0">
            <x v="3"/>
          </reference>
          <reference field="2" count="1" selected="0">
            <x v="11"/>
          </reference>
          <reference field="3" count="1" selected="0">
            <x v="51"/>
          </reference>
          <reference field="4" count="1">
            <x v="14"/>
          </reference>
        </references>
      </pivotArea>
    </format>
    <format dxfId="1016">
      <pivotArea dataOnly="0" labelOnly="1" fieldPosition="0">
        <references count="5">
          <reference field="0" count="1" selected="0">
            <x v="13"/>
          </reference>
          <reference field="1" count="1" selected="0">
            <x v="3"/>
          </reference>
          <reference field="2" count="1" selected="0">
            <x v="11"/>
          </reference>
          <reference field="3" count="1" selected="0">
            <x v="55"/>
          </reference>
          <reference field="4" count="1">
            <x v="14"/>
          </reference>
        </references>
      </pivotArea>
    </format>
    <format dxfId="1015">
      <pivotArea dataOnly="0" labelOnly="1" fieldPosition="0">
        <references count="5">
          <reference field="0" count="1" selected="0">
            <x v="2"/>
          </reference>
          <reference field="1" count="1" selected="0">
            <x v="3"/>
          </reference>
          <reference field="2" count="1" selected="0">
            <x v="11"/>
          </reference>
          <reference field="3" count="1" selected="0">
            <x v="59"/>
          </reference>
          <reference field="4" count="1">
            <x v="14"/>
          </reference>
        </references>
      </pivotArea>
    </format>
    <format dxfId="1014">
      <pivotArea dataOnly="0" labelOnly="1" fieldPosition="0">
        <references count="5">
          <reference field="0" count="1" selected="0">
            <x v="21"/>
          </reference>
          <reference field="1" count="1" selected="0">
            <x v="3"/>
          </reference>
          <reference field="2" count="1" selected="0">
            <x v="19"/>
          </reference>
          <reference field="3" count="1" selected="0">
            <x v="11"/>
          </reference>
          <reference field="4" count="1">
            <x v="14"/>
          </reference>
        </references>
      </pivotArea>
    </format>
    <format dxfId="1013">
      <pivotArea dataOnly="0" labelOnly="1" fieldPosition="0">
        <references count="5">
          <reference field="0" count="1" selected="0">
            <x v="1"/>
          </reference>
          <reference field="1" count="1" selected="0">
            <x v="3"/>
          </reference>
          <reference field="2" count="1" selected="0">
            <x v="19"/>
          </reference>
          <reference field="3" count="1" selected="0">
            <x v="62"/>
          </reference>
          <reference field="4" count="1">
            <x v="13"/>
          </reference>
        </references>
      </pivotArea>
    </format>
    <format dxfId="1012">
      <pivotArea dataOnly="0" labelOnly="1" fieldPosition="0">
        <references count="5">
          <reference field="0" count="1" selected="0">
            <x v="6"/>
          </reference>
          <reference field="1" count="1" selected="0">
            <x v="3"/>
          </reference>
          <reference field="2" count="1" selected="0">
            <x v="19"/>
          </reference>
          <reference field="3" count="1" selected="0">
            <x v="68"/>
          </reference>
          <reference field="4" count="1">
            <x v="12"/>
          </reference>
        </references>
      </pivotArea>
    </format>
    <format dxfId="1011">
      <pivotArea dataOnly="0" labelOnly="1" fieldPosition="0">
        <references count="5">
          <reference field="0" count="1" selected="0">
            <x v="6"/>
          </reference>
          <reference field="1" count="1" selected="0">
            <x v="3"/>
          </reference>
          <reference field="2" count="1" selected="0">
            <x v="27"/>
          </reference>
          <reference field="3" count="1" selected="0">
            <x v="15"/>
          </reference>
          <reference field="4" count="1">
            <x v="14"/>
          </reference>
        </references>
      </pivotArea>
    </format>
    <format dxfId="1010">
      <pivotArea dataOnly="0" labelOnly="1" fieldPosition="0">
        <references count="5">
          <reference field="0" count="1" selected="0">
            <x v="16"/>
          </reference>
          <reference field="1" count="1" selected="0">
            <x v="3"/>
          </reference>
          <reference field="2" count="1" selected="0">
            <x v="27"/>
          </reference>
          <reference field="3" count="1" selected="0">
            <x v="16"/>
          </reference>
          <reference field="4" count="1">
            <x v="14"/>
          </reference>
        </references>
      </pivotArea>
    </format>
    <format dxfId="1009">
      <pivotArea dataOnly="0" labelOnly="1" fieldPosition="0">
        <references count="5">
          <reference field="0" count="1" selected="0">
            <x v="16"/>
          </reference>
          <reference field="1" count="1" selected="0">
            <x v="3"/>
          </reference>
          <reference field="2" count="1" selected="0">
            <x v="27"/>
          </reference>
          <reference field="3" count="1" selected="0">
            <x v="19"/>
          </reference>
          <reference field="4" count="1">
            <x v="14"/>
          </reference>
        </references>
      </pivotArea>
    </format>
    <format dxfId="1008">
      <pivotArea dataOnly="0" labelOnly="1" fieldPosition="0">
        <references count="5">
          <reference field="0" count="1" selected="0">
            <x v="18"/>
          </reference>
          <reference field="1" count="1" selected="0">
            <x v="4"/>
          </reference>
          <reference field="2" count="1" selected="0">
            <x v="3"/>
          </reference>
          <reference field="3" count="1" selected="0">
            <x v="6"/>
          </reference>
          <reference field="4" count="1">
            <x v="27"/>
          </reference>
        </references>
      </pivotArea>
    </format>
    <format dxfId="1007">
      <pivotArea dataOnly="0" labelOnly="1" fieldPosition="0">
        <references count="5">
          <reference field="0" count="1" selected="0">
            <x v="14"/>
          </reference>
          <reference field="1" count="1" selected="0">
            <x v="4"/>
          </reference>
          <reference field="2" count="1" selected="0">
            <x v="14"/>
          </reference>
          <reference field="3" count="1" selected="0">
            <x v="29"/>
          </reference>
          <reference field="4" count="1">
            <x v="27"/>
          </reference>
        </references>
      </pivotArea>
    </format>
    <format dxfId="1006">
      <pivotArea dataOnly="0" labelOnly="1" fieldPosition="0">
        <references count="5">
          <reference field="0" count="1" selected="0">
            <x v="9"/>
          </reference>
          <reference field="1" count="1" selected="0">
            <x v="4"/>
          </reference>
          <reference field="2" count="1" selected="0">
            <x v="20"/>
          </reference>
          <reference field="3" count="1" selected="0">
            <x v="39"/>
          </reference>
          <reference field="4" count="1">
            <x v="26"/>
          </reference>
        </references>
      </pivotArea>
    </format>
    <format dxfId="1005">
      <pivotArea dataOnly="0" labelOnly="1" fieldPosition="0">
        <references count="5">
          <reference field="0" count="1" selected="0">
            <x v="7"/>
          </reference>
          <reference field="1" count="1" selected="0">
            <x v="4"/>
          </reference>
          <reference field="2" count="1" selected="0">
            <x v="24"/>
          </reference>
          <reference field="3" count="1" selected="0">
            <x v="43"/>
          </reference>
          <reference field="4" count="1">
            <x v="26"/>
          </reference>
        </references>
      </pivotArea>
    </format>
    <format dxfId="1004">
      <pivotArea dataOnly="0" labelOnly="1" fieldPosition="0">
        <references count="5">
          <reference field="0" count="1" selected="0">
            <x v="5"/>
          </reference>
          <reference field="1" count="1" selected="0">
            <x v="4"/>
          </reference>
          <reference field="2" count="1" selected="0">
            <x v="24"/>
          </reference>
          <reference field="3" count="1" selected="0">
            <x v="56"/>
          </reference>
          <reference field="4" count="1">
            <x v="27"/>
          </reference>
        </references>
      </pivotArea>
    </format>
    <format dxfId="1003">
      <pivotArea dataOnly="0" labelOnly="1" fieldPosition="0">
        <references count="5">
          <reference field="0" count="1" selected="0">
            <x v="1"/>
          </reference>
          <reference field="1" count="1" selected="0">
            <x v="5"/>
          </reference>
          <reference field="2" count="1" selected="0">
            <x v="4"/>
          </reference>
          <reference field="3" count="1" selected="0">
            <x v="8"/>
          </reference>
          <reference field="4" count="1">
            <x v="16"/>
          </reference>
        </references>
      </pivotArea>
    </format>
    <format dxfId="1002">
      <pivotArea dataOnly="0" labelOnly="1" fieldPosition="0">
        <references count="5">
          <reference field="0" count="1" selected="0">
            <x v="1"/>
          </reference>
          <reference field="1" count="1" selected="0">
            <x v="5"/>
          </reference>
          <reference field="2" count="1" selected="0">
            <x v="4"/>
          </reference>
          <reference field="3" count="1" selected="0">
            <x v="32"/>
          </reference>
          <reference field="4" count="1">
            <x v="16"/>
          </reference>
        </references>
      </pivotArea>
    </format>
    <format dxfId="1001">
      <pivotArea dataOnly="0" labelOnly="1" fieldPosition="0">
        <references count="5">
          <reference field="0" count="1" selected="0">
            <x v="6"/>
          </reference>
          <reference field="1" count="1" selected="0">
            <x v="5"/>
          </reference>
          <reference field="2" count="1" selected="0">
            <x v="4"/>
          </reference>
          <reference field="3" count="1" selected="0">
            <x v="37"/>
          </reference>
          <reference field="4" count="1">
            <x v="16"/>
          </reference>
        </references>
      </pivotArea>
    </format>
    <format dxfId="1000">
      <pivotArea dataOnly="0" labelOnly="1" fieldPosition="0">
        <references count="5">
          <reference field="0" count="1" selected="0">
            <x v="20"/>
          </reference>
          <reference field="1" count="1" selected="0">
            <x v="5"/>
          </reference>
          <reference field="2" count="1" selected="0">
            <x v="4"/>
          </reference>
          <reference field="3" count="1" selected="0">
            <x v="41"/>
          </reference>
          <reference field="4" count="1">
            <x v="16"/>
          </reference>
        </references>
      </pivotArea>
    </format>
    <format dxfId="999">
      <pivotArea dataOnly="0" labelOnly="1" fieldPosition="0">
        <references count="5">
          <reference field="0" count="1" selected="0">
            <x v="20"/>
          </reference>
          <reference field="1" count="1" selected="0">
            <x v="5"/>
          </reference>
          <reference field="2" count="1" selected="0">
            <x v="4"/>
          </reference>
          <reference field="3" count="1" selected="0">
            <x v="49"/>
          </reference>
          <reference field="4" count="1">
            <x v="20"/>
          </reference>
        </references>
      </pivotArea>
    </format>
    <format dxfId="998">
      <pivotArea dataOnly="0" labelOnly="1" fieldPosition="0">
        <references count="5">
          <reference field="0" count="1" selected="0">
            <x v="1"/>
          </reference>
          <reference field="1" count="1" selected="0">
            <x v="5"/>
          </reference>
          <reference field="2" count="1" selected="0">
            <x v="10"/>
          </reference>
          <reference field="3" count="1" selected="0">
            <x v="53"/>
          </reference>
          <reference field="4" count="1">
            <x v="17"/>
          </reference>
        </references>
      </pivotArea>
    </format>
    <format dxfId="997">
      <pivotArea dataOnly="0" labelOnly="1" fieldPosition="0">
        <references count="5">
          <reference field="0" count="1" selected="0">
            <x v="6"/>
          </reference>
          <reference field="1" count="1" selected="0">
            <x v="5"/>
          </reference>
          <reference field="2" count="1" selected="0">
            <x v="17"/>
          </reference>
          <reference field="3" count="1" selected="0">
            <x v="58"/>
          </reference>
          <reference field="4" count="1">
            <x v="18"/>
          </reference>
        </references>
      </pivotArea>
    </format>
    <format dxfId="996">
      <pivotArea dataOnly="0" labelOnly="1" fieldPosition="0">
        <references count="5">
          <reference field="0" count="1" selected="0">
            <x v="14"/>
          </reference>
          <reference field="1" count="1" selected="0">
            <x v="5"/>
          </reference>
          <reference field="2" count="1" selected="0">
            <x v="17"/>
          </reference>
          <reference field="3" count="1" selected="0">
            <x v="61"/>
          </reference>
          <reference field="4" count="1">
            <x v="19"/>
          </reference>
        </references>
      </pivotArea>
    </format>
    <format dxfId="995">
      <pivotArea dataOnly="0" labelOnly="1" fieldPosition="0">
        <references count="5">
          <reference field="0" count="1" selected="0">
            <x v="20"/>
          </reference>
          <reference field="1" count="1" selected="0">
            <x v="5"/>
          </reference>
          <reference field="2" count="1" selected="0">
            <x v="17"/>
          </reference>
          <reference field="3" count="1" selected="0">
            <x v="66"/>
          </reference>
          <reference field="4" count="1">
            <x v="15"/>
          </reference>
        </references>
      </pivotArea>
    </format>
    <format dxfId="994">
      <pivotArea dataOnly="0" labelOnly="1" fieldPosition="0">
        <references count="5">
          <reference field="0" count="1" selected="0">
            <x v="19"/>
          </reference>
          <reference field="1" count="1" selected="0">
            <x v="5"/>
          </reference>
          <reference field="2" count="1" selected="0">
            <x v="25"/>
          </reference>
          <reference field="3" count="1" selected="0">
            <x v="9"/>
          </reference>
          <reference field="4" count="1">
            <x v="18"/>
          </reference>
        </references>
      </pivotArea>
    </format>
    <format dxfId="993">
      <pivotArea dataOnly="0" labelOnly="1" fieldPosition="0">
        <references count="5">
          <reference field="0" count="1" selected="0">
            <x v="12"/>
          </reference>
          <reference field="1" count="1" selected="0">
            <x v="6"/>
          </reference>
          <reference field="2" count="1" selected="0">
            <x v="5"/>
          </reference>
          <reference field="3" count="1" selected="0">
            <x v="4"/>
          </reference>
          <reference field="4" count="1">
            <x v="21"/>
          </reference>
        </references>
      </pivotArea>
    </format>
    <format dxfId="992">
      <pivotArea dataOnly="0" labelOnly="1" fieldPosition="0">
        <references count="5">
          <reference field="0" count="1" selected="0">
            <x v="16"/>
          </reference>
          <reference field="1" count="1" selected="0">
            <x v="6"/>
          </reference>
          <reference field="2" count="1" selected="0">
            <x v="9"/>
          </reference>
          <reference field="3" count="1" selected="0">
            <x v="26"/>
          </reference>
          <reference field="4" count="1">
            <x v="22"/>
          </reference>
        </references>
      </pivotArea>
    </format>
    <format dxfId="991">
      <pivotArea dataOnly="0" labelOnly="1" fieldPosition="0">
        <references count="5">
          <reference field="0" count="1" selected="0">
            <x v="14"/>
          </reference>
          <reference field="1" count="1" selected="0">
            <x v="6"/>
          </reference>
          <reference field="2" count="1" selected="0">
            <x v="16"/>
          </reference>
          <reference field="3" count="1" selected="0">
            <x v="34"/>
          </reference>
          <reference field="4" count="1">
            <x v="24"/>
          </reference>
        </references>
      </pivotArea>
    </format>
    <format dxfId="990">
      <pivotArea dataOnly="0" labelOnly="1" fieldPosition="0">
        <references count="5">
          <reference field="0" count="1" selected="0">
            <x v="16"/>
          </reference>
          <reference field="1" count="1" selected="0">
            <x v="6"/>
          </reference>
          <reference field="2" count="1" selected="0">
            <x v="26"/>
          </reference>
          <reference field="3" count="1" selected="0">
            <x v="46"/>
          </reference>
          <reference field="4" count="1">
            <x v="23"/>
          </reference>
        </references>
      </pivotArea>
    </format>
    <format dxfId="989">
      <pivotArea dataOnly="0" labelOnly="1" fieldPosition="0">
        <references count="5">
          <reference field="0" count="1" selected="0">
            <x v="8"/>
          </reference>
          <reference field="1" count="1" selected="0">
            <x v="7"/>
          </reference>
          <reference field="2" count="1" selected="0">
            <x v="7"/>
          </reference>
          <reference field="3" count="1" selected="0">
            <x v="1"/>
          </reference>
          <reference field="4" count="1">
            <x v="38"/>
          </reference>
        </references>
      </pivotArea>
    </format>
    <format dxfId="988">
      <pivotArea dataOnly="0" labelOnly="1" fieldPosition="0">
        <references count="5">
          <reference field="0" count="1" selected="0">
            <x v="2"/>
          </reference>
          <reference field="1" count="1" selected="0">
            <x v="7"/>
          </reference>
          <reference field="2" count="1" selected="0">
            <x v="7"/>
          </reference>
          <reference field="3" count="1" selected="0">
            <x v="25"/>
          </reference>
          <reference field="4" count="1">
            <x v="30"/>
          </reference>
        </references>
      </pivotArea>
    </format>
    <format dxfId="987">
      <pivotArea dataOnly="0" labelOnly="1" fieldPosition="0">
        <references count="5">
          <reference field="0" count="1" selected="0">
            <x v="2"/>
          </reference>
          <reference field="1" count="1" selected="0">
            <x v="7"/>
          </reference>
          <reference field="2" count="1" selected="0">
            <x v="7"/>
          </reference>
          <reference field="3" count="1" selected="0">
            <x v="33"/>
          </reference>
          <reference field="4" count="1">
            <x v="30"/>
          </reference>
        </references>
      </pivotArea>
    </format>
    <format dxfId="986">
      <pivotArea dataOnly="0" labelOnly="1" fieldPosition="0">
        <references count="5">
          <reference field="0" count="1" selected="0">
            <x v="2"/>
          </reference>
          <reference field="1" count="1" selected="0">
            <x v="7"/>
          </reference>
          <reference field="2" count="1" selected="0">
            <x v="7"/>
          </reference>
          <reference field="3" count="1" selected="0">
            <x v="40"/>
          </reference>
          <reference field="4" count="1">
            <x v="30"/>
          </reference>
        </references>
      </pivotArea>
    </format>
    <format dxfId="985">
      <pivotArea dataOnly="0" labelOnly="1" fieldPosition="0">
        <references count="5">
          <reference field="0" count="1" selected="0">
            <x v="2"/>
          </reference>
          <reference field="1" count="1" selected="0">
            <x v="7"/>
          </reference>
          <reference field="2" count="1" selected="0">
            <x v="12"/>
          </reference>
          <reference field="3" count="1" selected="0">
            <x v="48"/>
          </reference>
          <reference field="4" count="1">
            <x v="34"/>
          </reference>
        </references>
      </pivotArea>
    </format>
    <format dxfId="984">
      <pivotArea dataOnly="0" labelOnly="1" fieldPosition="0">
        <references count="5">
          <reference field="0" count="1" selected="0">
            <x v="2"/>
          </reference>
          <reference field="1" count="1" selected="0">
            <x v="7"/>
          </reference>
          <reference field="2" count="1" selected="0">
            <x v="12"/>
          </reference>
          <reference field="3" count="1" selected="0">
            <x v="52"/>
          </reference>
          <reference field="4" count="1">
            <x v="34"/>
          </reference>
        </references>
      </pivotArea>
    </format>
    <format dxfId="983">
      <pivotArea dataOnly="0" labelOnly="1" fieldPosition="0">
        <references count="5">
          <reference field="0" count="1" selected="0">
            <x v="20"/>
          </reference>
          <reference field="1" count="1" selected="0">
            <x v="7"/>
          </reference>
          <reference field="2" count="1" selected="0">
            <x v="21"/>
          </reference>
          <reference field="3" count="1" selected="0">
            <x v="12"/>
          </reference>
          <reference field="4" count="1">
            <x v="40"/>
          </reference>
        </references>
      </pivotArea>
    </format>
    <format dxfId="982">
      <pivotArea dataOnly="0" labelOnly="1" fieldPosition="0">
        <references count="5">
          <reference field="0" count="1" selected="0">
            <x v="3"/>
          </reference>
          <reference field="1" count="1" selected="0">
            <x v="7"/>
          </reference>
          <reference field="2" count="1" selected="0">
            <x v="21"/>
          </reference>
          <reference field="3" count="1" selected="0">
            <x v="14"/>
          </reference>
          <reference field="4" count="1">
            <x v="37"/>
          </reference>
        </references>
      </pivotArea>
    </format>
    <format dxfId="981">
      <pivotArea dataOnly="0" labelOnly="1" fieldPosition="0">
        <references count="5">
          <reference field="0" count="1" selected="0">
            <x v="5"/>
          </reference>
          <reference field="1" count="1" selected="0">
            <x v="7"/>
          </reference>
          <reference field="2" count="1" selected="0">
            <x v="21"/>
          </reference>
          <reference field="3" count="1" selected="0">
            <x v="57"/>
          </reference>
          <reference field="4" count="1">
            <x v="35"/>
          </reference>
        </references>
      </pivotArea>
    </format>
    <format dxfId="980">
      <pivotArea dataOnly="0" labelOnly="1" fieldPosition="0">
        <references count="5">
          <reference field="0" count="1" selected="0">
            <x v="12"/>
          </reference>
          <reference field="1" count="1" selected="0">
            <x v="7"/>
          </reference>
          <reference field="2" count="1" selected="0">
            <x v="21"/>
          </reference>
          <reference field="3" count="1" selected="0">
            <x v="64"/>
          </reference>
          <reference field="4" count="1">
            <x v="36"/>
          </reference>
        </references>
      </pivotArea>
    </format>
    <format dxfId="979">
      <pivotArea dataOnly="0" labelOnly="1" fieldPosition="0">
        <references count="5">
          <reference field="0" count="1" selected="0">
            <x v="3"/>
          </reference>
          <reference field="1" count="1" selected="0">
            <x v="7"/>
          </reference>
          <reference field="2" count="1" selected="0">
            <x v="21"/>
          </reference>
          <reference field="3" count="1" selected="0">
            <x v="67"/>
          </reference>
          <reference field="4" count="1">
            <x v="39"/>
          </reference>
        </references>
      </pivotArea>
    </format>
    <format dxfId="978">
      <pivotArea dataOnly="0" labelOnly="1" fieldPosition="0">
        <references count="5">
          <reference field="0" count="1" selected="0">
            <x v="18"/>
          </reference>
          <reference field="1" count="1" selected="0">
            <x v="7"/>
          </reference>
          <reference field="2" count="1" selected="0">
            <x v="23"/>
          </reference>
          <reference field="3" count="1" selected="0">
            <x v="18"/>
          </reference>
          <reference field="4" count="1">
            <x v="29"/>
          </reference>
        </references>
      </pivotArea>
    </format>
    <format dxfId="977">
      <pivotArea dataOnly="0" labelOnly="1" fieldPosition="0">
        <references count="5">
          <reference field="0" count="1" selected="0">
            <x v="3"/>
          </reference>
          <reference field="1" count="1" selected="0">
            <x v="7"/>
          </reference>
          <reference field="2" count="1" selected="0">
            <x v="28"/>
          </reference>
          <reference field="3" count="1" selected="0">
            <x v="21"/>
          </reference>
          <reference field="4" count="1">
            <x v="31"/>
          </reference>
        </references>
      </pivotArea>
    </format>
    <format dxfId="976">
      <pivotArea dataOnly="0" labelOnly="1" fieldPosition="0">
        <references count="5">
          <reference field="0" count="1" selected="0">
            <x v="3"/>
          </reference>
          <reference field="1" count="1" selected="0">
            <x v="7"/>
          </reference>
          <reference field="2" count="1" selected="0">
            <x v="28"/>
          </reference>
          <reference field="3" count="1" selected="0">
            <x v="22"/>
          </reference>
          <reference field="4" count="1">
            <x v="32"/>
          </reference>
        </references>
      </pivotArea>
    </format>
    <format dxfId="975">
      <pivotArea dataOnly="0" labelOnly="1" fieldPosition="0">
        <references count="5">
          <reference field="0" count="1" selected="0">
            <x v="11"/>
          </reference>
          <reference field="1" count="1" selected="0">
            <x v="7"/>
          </reference>
          <reference field="2" count="1" selected="0">
            <x v="28"/>
          </reference>
          <reference field="3" count="1" selected="0">
            <x v="24"/>
          </reference>
          <reference field="4" count="1">
            <x v="33"/>
          </reference>
        </references>
      </pivotArea>
    </format>
    <format dxfId="974">
      <pivotArea dataOnly="0" labelOnly="1" fieldPosition="0">
        <references count="5">
          <reference field="0" count="1" selected="0">
            <x v="18"/>
          </reference>
          <reference field="1" count="1" selected="0">
            <x v="8"/>
          </reference>
          <reference field="2" count="1" selected="0">
            <x v="8"/>
          </reference>
          <reference field="3" count="1" selected="0">
            <x v="3"/>
          </reference>
          <reference field="4" count="1">
            <x v="25"/>
          </reference>
        </references>
      </pivotArea>
    </format>
    <format dxfId="973">
      <pivotArea dataOnly="0" labelOnly="1" fieldPosition="0">
        <references count="5">
          <reference field="0" count="1" selected="0">
            <x v="5"/>
          </reference>
          <reference field="1" count="1" selected="0">
            <x v="8"/>
          </reference>
          <reference field="2" count="1" selected="0">
            <x v="8"/>
          </reference>
          <reference field="3" count="1" selected="0">
            <x v="31"/>
          </reference>
          <reference field="4" count="1">
            <x v="25"/>
          </reference>
        </references>
      </pivotArea>
    </format>
    <format dxfId="972">
      <pivotArea dataOnly="0" labelOnly="1" fieldPosition="0">
        <references count="1">
          <reference field="1" count="1">
            <x v="1"/>
          </reference>
        </references>
      </pivotArea>
    </format>
    <format dxfId="971">
      <pivotArea dataOnly="0" labelOnly="1" fieldPosition="0">
        <references count="2">
          <reference field="1" count="1" selected="0">
            <x v="1"/>
          </reference>
          <reference field="2" count="1">
            <x v="1"/>
          </reference>
        </references>
      </pivotArea>
    </format>
    <format dxfId="970">
      <pivotArea field="1" type="button" dataOnly="0" labelOnly="1" outline="0" axis="axisRow" fieldPosition="0"/>
    </format>
    <format dxfId="969">
      <pivotArea dataOnly="0" labelOnly="1" fieldPosition="0">
        <references count="1">
          <reference field="1" count="1">
            <x v="1"/>
          </reference>
        </references>
      </pivotArea>
    </format>
    <format dxfId="968">
      <pivotArea dataOnly="0" labelOnly="1" fieldPosition="0">
        <references count="1">
          <reference field="1" count="1">
            <x v="2"/>
          </reference>
        </references>
      </pivotArea>
    </format>
    <format dxfId="967">
      <pivotArea dataOnly="0" labelOnly="1" fieldPosition="0">
        <references count="1">
          <reference field="1" count="1">
            <x v="3"/>
          </reference>
        </references>
      </pivotArea>
    </format>
    <format dxfId="966">
      <pivotArea dataOnly="0" labelOnly="1" fieldPosition="0">
        <references count="1">
          <reference field="1" count="1">
            <x v="4"/>
          </reference>
        </references>
      </pivotArea>
    </format>
    <format dxfId="965">
      <pivotArea dataOnly="0" labelOnly="1" fieldPosition="0">
        <references count="1">
          <reference field="1" count="1">
            <x v="5"/>
          </reference>
        </references>
      </pivotArea>
    </format>
    <format dxfId="964">
      <pivotArea dataOnly="0" labelOnly="1" fieldPosition="0">
        <references count="1">
          <reference field="1" count="1">
            <x v="6"/>
          </reference>
        </references>
      </pivotArea>
    </format>
    <format dxfId="963">
      <pivotArea dataOnly="0" labelOnly="1" fieldPosition="0">
        <references count="1">
          <reference field="1" count="1">
            <x v="7"/>
          </reference>
        </references>
      </pivotArea>
    </format>
    <format dxfId="962">
      <pivotArea dataOnly="0" labelOnly="1" fieldPosition="0">
        <references count="1">
          <reference field="1" count="1">
            <x v="8"/>
          </reference>
        </references>
      </pivotArea>
    </format>
    <format dxfId="961">
      <pivotArea dataOnly="0" labelOnly="1" grandRow="1" outline="0" fieldPosition="0"/>
    </format>
    <format dxfId="960">
      <pivotArea dataOnly="0" labelOnly="1" fieldPosition="0">
        <references count="2">
          <reference field="1" count="1" selected="0">
            <x v="1"/>
          </reference>
          <reference field="2" count="1">
            <x v="1"/>
          </reference>
        </references>
      </pivotArea>
    </format>
    <format dxfId="959">
      <pivotArea dataOnly="0" labelOnly="1" fieldPosition="0">
        <references count="2">
          <reference field="1" count="1" selected="0">
            <x v="1"/>
          </reference>
          <reference field="2" count="1">
            <x v="13"/>
          </reference>
        </references>
      </pivotArea>
    </format>
    <format dxfId="958">
      <pivotArea dataOnly="0" labelOnly="1" fieldPosition="0">
        <references count="2">
          <reference field="1" count="1" selected="0">
            <x v="1"/>
          </reference>
          <reference field="2" count="1">
            <x v="18"/>
          </reference>
        </references>
      </pivotArea>
    </format>
    <format dxfId="957">
      <pivotArea dataOnly="0" labelOnly="1" fieldPosition="0">
        <references count="2">
          <reference field="1" count="1" selected="0">
            <x v="1"/>
          </reference>
          <reference field="2" count="1">
            <x v="22"/>
          </reference>
        </references>
      </pivotArea>
    </format>
    <format dxfId="956">
      <pivotArea dataOnly="0" labelOnly="1" fieldPosition="0">
        <references count="2">
          <reference field="1" count="1" selected="0">
            <x v="2"/>
          </reference>
          <reference field="2" count="1">
            <x v="6"/>
          </reference>
        </references>
      </pivotArea>
    </format>
    <format dxfId="955">
      <pivotArea dataOnly="0" labelOnly="1" fieldPosition="0">
        <references count="2">
          <reference field="1" count="1" selected="0">
            <x v="2"/>
          </reference>
          <reference field="2" count="1">
            <x v="15"/>
          </reference>
        </references>
      </pivotArea>
    </format>
    <format dxfId="954">
      <pivotArea dataOnly="0" labelOnly="1" fieldPosition="0">
        <references count="2">
          <reference field="1" count="1" selected="0">
            <x v="3"/>
          </reference>
          <reference field="2" count="1">
            <x v="2"/>
          </reference>
        </references>
      </pivotArea>
    </format>
    <format dxfId="953">
      <pivotArea dataOnly="0" labelOnly="1" fieldPosition="0">
        <references count="2">
          <reference field="1" count="1" selected="0">
            <x v="3"/>
          </reference>
          <reference field="2" count="1">
            <x v="11"/>
          </reference>
        </references>
      </pivotArea>
    </format>
    <format dxfId="952">
      <pivotArea dataOnly="0" labelOnly="1" fieldPosition="0">
        <references count="2">
          <reference field="1" count="1" selected="0">
            <x v="3"/>
          </reference>
          <reference field="2" count="1">
            <x v="19"/>
          </reference>
        </references>
      </pivotArea>
    </format>
    <format dxfId="951">
      <pivotArea dataOnly="0" labelOnly="1" fieldPosition="0">
        <references count="2">
          <reference field="1" count="1" selected="0">
            <x v="3"/>
          </reference>
          <reference field="2" count="1">
            <x v="27"/>
          </reference>
        </references>
      </pivotArea>
    </format>
    <format dxfId="950">
      <pivotArea dataOnly="0" labelOnly="1" fieldPosition="0">
        <references count="2">
          <reference field="1" count="1" selected="0">
            <x v="4"/>
          </reference>
          <reference field="2" count="1">
            <x v="3"/>
          </reference>
        </references>
      </pivotArea>
    </format>
    <format dxfId="949">
      <pivotArea dataOnly="0" labelOnly="1" fieldPosition="0">
        <references count="2">
          <reference field="1" count="1" selected="0">
            <x v="4"/>
          </reference>
          <reference field="2" count="1">
            <x v="14"/>
          </reference>
        </references>
      </pivotArea>
    </format>
    <format dxfId="948">
      <pivotArea dataOnly="0" labelOnly="1" fieldPosition="0">
        <references count="2">
          <reference field="1" count="1" selected="0">
            <x v="4"/>
          </reference>
          <reference field="2" count="1">
            <x v="20"/>
          </reference>
        </references>
      </pivotArea>
    </format>
    <format dxfId="947">
      <pivotArea dataOnly="0" labelOnly="1" fieldPosition="0">
        <references count="2">
          <reference field="1" count="1" selected="0">
            <x v="4"/>
          </reference>
          <reference field="2" count="1">
            <x v="24"/>
          </reference>
        </references>
      </pivotArea>
    </format>
    <format dxfId="946">
      <pivotArea dataOnly="0" labelOnly="1" fieldPosition="0">
        <references count="2">
          <reference field="1" count="1" selected="0">
            <x v="5"/>
          </reference>
          <reference field="2" count="1">
            <x v="4"/>
          </reference>
        </references>
      </pivotArea>
    </format>
    <format dxfId="945">
      <pivotArea dataOnly="0" labelOnly="1" fieldPosition="0">
        <references count="2">
          <reference field="1" count="1" selected="0">
            <x v="5"/>
          </reference>
          <reference field="2" count="1">
            <x v="10"/>
          </reference>
        </references>
      </pivotArea>
    </format>
    <format dxfId="944">
      <pivotArea dataOnly="0" labelOnly="1" fieldPosition="0">
        <references count="2">
          <reference field="1" count="1" selected="0">
            <x v="5"/>
          </reference>
          <reference field="2" count="1">
            <x v="17"/>
          </reference>
        </references>
      </pivotArea>
    </format>
    <format dxfId="943">
      <pivotArea dataOnly="0" labelOnly="1" fieldPosition="0">
        <references count="2">
          <reference field="1" count="1" selected="0">
            <x v="5"/>
          </reference>
          <reference field="2" count="1">
            <x v="25"/>
          </reference>
        </references>
      </pivotArea>
    </format>
    <format dxfId="942">
      <pivotArea dataOnly="0" labelOnly="1" fieldPosition="0">
        <references count="2">
          <reference field="1" count="1" selected="0">
            <x v="6"/>
          </reference>
          <reference field="2" count="1">
            <x v="5"/>
          </reference>
        </references>
      </pivotArea>
    </format>
    <format dxfId="941">
      <pivotArea dataOnly="0" labelOnly="1" fieldPosition="0">
        <references count="2">
          <reference field="1" count="1" selected="0">
            <x v="6"/>
          </reference>
          <reference field="2" count="1">
            <x v="9"/>
          </reference>
        </references>
      </pivotArea>
    </format>
    <format dxfId="940">
      <pivotArea dataOnly="0" labelOnly="1" fieldPosition="0">
        <references count="2">
          <reference field="1" count="1" selected="0">
            <x v="6"/>
          </reference>
          <reference field="2" count="1">
            <x v="16"/>
          </reference>
        </references>
      </pivotArea>
    </format>
    <format dxfId="939">
      <pivotArea dataOnly="0" labelOnly="1" fieldPosition="0">
        <references count="2">
          <reference field="1" count="1" selected="0">
            <x v="6"/>
          </reference>
          <reference field="2" count="1">
            <x v="26"/>
          </reference>
        </references>
      </pivotArea>
    </format>
    <format dxfId="938">
      <pivotArea dataOnly="0" labelOnly="1" fieldPosition="0">
        <references count="2">
          <reference field="1" count="1" selected="0">
            <x v="7"/>
          </reference>
          <reference field="2" count="1">
            <x v="7"/>
          </reference>
        </references>
      </pivotArea>
    </format>
    <format dxfId="937">
      <pivotArea dataOnly="0" labelOnly="1" fieldPosition="0">
        <references count="2">
          <reference field="1" count="1" selected="0">
            <x v="7"/>
          </reference>
          <reference field="2" count="1">
            <x v="12"/>
          </reference>
        </references>
      </pivotArea>
    </format>
    <format dxfId="936">
      <pivotArea dataOnly="0" labelOnly="1" fieldPosition="0">
        <references count="2">
          <reference field="1" count="1" selected="0">
            <x v="7"/>
          </reference>
          <reference field="2" count="1">
            <x v="21"/>
          </reference>
        </references>
      </pivotArea>
    </format>
    <format dxfId="935">
      <pivotArea dataOnly="0" labelOnly="1" fieldPosition="0">
        <references count="2">
          <reference field="1" count="1" selected="0">
            <x v="7"/>
          </reference>
          <reference field="2" count="1">
            <x v="23"/>
          </reference>
        </references>
      </pivotArea>
    </format>
    <format dxfId="934">
      <pivotArea dataOnly="0" labelOnly="1" fieldPosition="0">
        <references count="2">
          <reference field="1" count="1" selected="0">
            <x v="7"/>
          </reference>
          <reference field="2" count="1">
            <x v="28"/>
          </reference>
        </references>
      </pivotArea>
    </format>
    <format dxfId="933">
      <pivotArea dataOnly="0" labelOnly="1" fieldPosition="0">
        <references count="2">
          <reference field="1" count="1" selected="0">
            <x v="8"/>
          </reference>
          <reference field="2" count="1">
            <x v="8"/>
          </reference>
        </references>
      </pivotArea>
    </format>
    <format dxfId="932">
      <pivotArea dataOnly="0" labelOnly="1" fieldPosition="0">
        <references count="3">
          <reference field="1" count="1" selected="0">
            <x v="1"/>
          </reference>
          <reference field="2" count="1" selected="0">
            <x v="1"/>
          </reference>
          <reference field="3" count="6">
            <x v="2"/>
            <x v="28"/>
            <x v="36"/>
            <x v="45"/>
            <x v="47"/>
            <x v="54"/>
          </reference>
        </references>
      </pivotArea>
    </format>
    <format dxfId="931">
      <pivotArea dataOnly="0" labelOnly="1" fieldPosition="0">
        <references count="3">
          <reference field="1" count="1" selected="0">
            <x v="1"/>
          </reference>
          <reference field="2" count="1" selected="0">
            <x v="13"/>
          </reference>
          <reference field="3" count="3">
            <x v="60"/>
            <x v="63"/>
            <x v="65"/>
          </reference>
        </references>
      </pivotArea>
    </format>
    <format dxfId="930">
      <pivotArea dataOnly="0" labelOnly="1" fieldPosition="0">
        <references count="3">
          <reference field="1" count="1" selected="0">
            <x v="1"/>
          </reference>
          <reference field="2" count="1" selected="0">
            <x v="18"/>
          </reference>
          <reference field="3" count="2">
            <x v="10"/>
            <x v="13"/>
          </reference>
        </references>
      </pivotArea>
    </format>
    <format dxfId="929">
      <pivotArea dataOnly="0" labelOnly="1" fieldPosition="0">
        <references count="3">
          <reference field="1" count="1" selected="0">
            <x v="1"/>
          </reference>
          <reference field="2" count="1" selected="0">
            <x v="22"/>
          </reference>
          <reference field="3" count="3">
            <x v="17"/>
            <x v="20"/>
            <x v="23"/>
          </reference>
        </references>
      </pivotArea>
    </format>
    <format dxfId="928">
      <pivotArea dataOnly="0" labelOnly="1" fieldPosition="0">
        <references count="3">
          <reference field="1" count="1" selected="0">
            <x v="2"/>
          </reference>
          <reference field="2" count="1" selected="0">
            <x v="6"/>
          </reference>
          <reference field="3" count="1">
            <x v="5"/>
          </reference>
        </references>
      </pivotArea>
    </format>
    <format dxfId="927">
      <pivotArea dataOnly="0" labelOnly="1" fieldPosition="0">
        <references count="3">
          <reference field="1" count="1" selected="0">
            <x v="2"/>
          </reference>
          <reference field="2" count="1" selected="0">
            <x v="15"/>
          </reference>
          <reference field="3" count="3">
            <x v="27"/>
            <x v="35"/>
            <x v="42"/>
          </reference>
        </references>
      </pivotArea>
    </format>
    <format dxfId="926">
      <pivotArea dataOnly="0" labelOnly="1" fieldPosition="0">
        <references count="3">
          <reference field="1" count="1" selected="0">
            <x v="3"/>
          </reference>
          <reference field="2" count="1" selected="0">
            <x v="2"/>
          </reference>
          <reference field="3" count="1">
            <x v="7"/>
          </reference>
        </references>
      </pivotArea>
    </format>
    <format dxfId="925">
      <pivotArea dataOnly="0" labelOnly="1" fieldPosition="0">
        <references count="3">
          <reference field="1" count="1" selected="0">
            <x v="3"/>
          </reference>
          <reference field="2" count="1" selected="0">
            <x v="11"/>
          </reference>
          <reference field="3" count="6">
            <x v="30"/>
            <x v="38"/>
            <x v="44"/>
            <x v="51"/>
            <x v="55"/>
            <x v="59"/>
          </reference>
        </references>
      </pivotArea>
    </format>
    <format dxfId="924">
      <pivotArea dataOnly="0" labelOnly="1" fieldPosition="0">
        <references count="3">
          <reference field="1" count="1" selected="0">
            <x v="3"/>
          </reference>
          <reference field="2" count="1" selected="0">
            <x v="19"/>
          </reference>
          <reference field="3" count="3">
            <x v="11"/>
            <x v="62"/>
            <x v="68"/>
          </reference>
        </references>
      </pivotArea>
    </format>
    <format dxfId="923">
      <pivotArea dataOnly="0" labelOnly="1" fieldPosition="0">
        <references count="3">
          <reference field="1" count="1" selected="0">
            <x v="3"/>
          </reference>
          <reference field="2" count="1" selected="0">
            <x v="27"/>
          </reference>
          <reference field="3" count="3">
            <x v="15"/>
            <x v="16"/>
            <x v="19"/>
          </reference>
        </references>
      </pivotArea>
    </format>
    <format dxfId="922">
      <pivotArea dataOnly="0" labelOnly="1" fieldPosition="0">
        <references count="3">
          <reference field="1" count="1" selected="0">
            <x v="4"/>
          </reference>
          <reference field="2" count="1" selected="0">
            <x v="3"/>
          </reference>
          <reference field="3" count="1">
            <x v="6"/>
          </reference>
        </references>
      </pivotArea>
    </format>
    <format dxfId="921">
      <pivotArea dataOnly="0" labelOnly="1" fieldPosition="0">
        <references count="3">
          <reference field="1" count="1" selected="0">
            <x v="4"/>
          </reference>
          <reference field="2" count="1" selected="0">
            <x v="14"/>
          </reference>
          <reference field="3" count="1">
            <x v="29"/>
          </reference>
        </references>
      </pivotArea>
    </format>
    <format dxfId="920">
      <pivotArea dataOnly="0" labelOnly="1" fieldPosition="0">
        <references count="3">
          <reference field="1" count="1" selected="0">
            <x v="4"/>
          </reference>
          <reference field="2" count="1" selected="0">
            <x v="20"/>
          </reference>
          <reference field="3" count="1">
            <x v="39"/>
          </reference>
        </references>
      </pivotArea>
    </format>
    <format dxfId="919">
      <pivotArea dataOnly="0" labelOnly="1" fieldPosition="0">
        <references count="3">
          <reference field="1" count="1" selected="0">
            <x v="4"/>
          </reference>
          <reference field="2" count="1" selected="0">
            <x v="24"/>
          </reference>
          <reference field="3" count="3">
            <x v="43"/>
            <x v="50"/>
            <x v="56"/>
          </reference>
        </references>
      </pivotArea>
    </format>
    <format dxfId="918">
      <pivotArea dataOnly="0" labelOnly="1" fieldPosition="0">
        <references count="3">
          <reference field="1" count="1" selected="0">
            <x v="5"/>
          </reference>
          <reference field="2" count="1" selected="0">
            <x v="4"/>
          </reference>
          <reference field="3" count="5">
            <x v="8"/>
            <x v="32"/>
            <x v="37"/>
            <x v="41"/>
            <x v="49"/>
          </reference>
        </references>
      </pivotArea>
    </format>
    <format dxfId="917">
      <pivotArea dataOnly="0" labelOnly="1" fieldPosition="0">
        <references count="3">
          <reference field="1" count="1" selected="0">
            <x v="5"/>
          </reference>
          <reference field="2" count="1" selected="0">
            <x v="10"/>
          </reference>
          <reference field="3" count="1">
            <x v="53"/>
          </reference>
        </references>
      </pivotArea>
    </format>
    <format dxfId="916">
      <pivotArea dataOnly="0" labelOnly="1" fieldPosition="0">
        <references count="3">
          <reference field="1" count="1" selected="0">
            <x v="5"/>
          </reference>
          <reference field="2" count="1" selected="0">
            <x v="17"/>
          </reference>
          <reference field="3" count="3">
            <x v="58"/>
            <x v="61"/>
            <x v="66"/>
          </reference>
        </references>
      </pivotArea>
    </format>
    <format dxfId="915">
      <pivotArea dataOnly="0" labelOnly="1" fieldPosition="0">
        <references count="3">
          <reference field="1" count="1" selected="0">
            <x v="5"/>
          </reference>
          <reference field="2" count="1" selected="0">
            <x v="25"/>
          </reference>
          <reference field="3" count="1">
            <x v="9"/>
          </reference>
        </references>
      </pivotArea>
    </format>
    <format dxfId="914">
      <pivotArea dataOnly="0" labelOnly="1" fieldPosition="0">
        <references count="3">
          <reference field="1" count="1" selected="0">
            <x v="6"/>
          </reference>
          <reference field="2" count="1" selected="0">
            <x v="5"/>
          </reference>
          <reference field="3" count="1">
            <x v="4"/>
          </reference>
        </references>
      </pivotArea>
    </format>
    <format dxfId="913">
      <pivotArea dataOnly="0" labelOnly="1" fieldPosition="0">
        <references count="3">
          <reference field="1" count="1" selected="0">
            <x v="6"/>
          </reference>
          <reference field="2" count="1" selected="0">
            <x v="9"/>
          </reference>
          <reference field="3" count="1">
            <x v="26"/>
          </reference>
        </references>
      </pivotArea>
    </format>
    <format dxfId="912">
      <pivotArea dataOnly="0" labelOnly="1" fieldPosition="0">
        <references count="3">
          <reference field="1" count="1" selected="0">
            <x v="6"/>
          </reference>
          <reference field="2" count="1" selected="0">
            <x v="16"/>
          </reference>
          <reference field="3" count="1">
            <x v="34"/>
          </reference>
        </references>
      </pivotArea>
    </format>
    <format dxfId="911">
      <pivotArea dataOnly="0" labelOnly="1" fieldPosition="0">
        <references count="3">
          <reference field="1" count="1" selected="0">
            <x v="6"/>
          </reference>
          <reference field="2" count="1" selected="0">
            <x v="26"/>
          </reference>
          <reference field="3" count="1">
            <x v="46"/>
          </reference>
        </references>
      </pivotArea>
    </format>
    <format dxfId="910">
      <pivotArea dataOnly="0" labelOnly="1" fieldPosition="0">
        <references count="3">
          <reference field="1" count="1" selected="0">
            <x v="7"/>
          </reference>
          <reference field="2" count="1" selected="0">
            <x v="7"/>
          </reference>
          <reference field="3" count="4">
            <x v="1"/>
            <x v="25"/>
            <x v="33"/>
            <x v="40"/>
          </reference>
        </references>
      </pivotArea>
    </format>
    <format dxfId="909">
      <pivotArea dataOnly="0" labelOnly="1" fieldPosition="0">
        <references count="3">
          <reference field="1" count="1" selected="0">
            <x v="7"/>
          </reference>
          <reference field="2" count="1" selected="0">
            <x v="12"/>
          </reference>
          <reference field="3" count="2">
            <x v="48"/>
            <x v="52"/>
          </reference>
        </references>
      </pivotArea>
    </format>
    <format dxfId="908">
      <pivotArea dataOnly="0" labelOnly="1" fieldPosition="0">
        <references count="3">
          <reference field="1" count="1" selected="0">
            <x v="7"/>
          </reference>
          <reference field="2" count="1" selected="0">
            <x v="21"/>
          </reference>
          <reference field="3" count="5">
            <x v="12"/>
            <x v="14"/>
            <x v="57"/>
            <x v="64"/>
            <x v="67"/>
          </reference>
        </references>
      </pivotArea>
    </format>
    <format dxfId="907">
      <pivotArea dataOnly="0" labelOnly="1" fieldPosition="0">
        <references count="3">
          <reference field="1" count="1" selected="0">
            <x v="7"/>
          </reference>
          <reference field="2" count="1" selected="0">
            <x v="23"/>
          </reference>
          <reference field="3" count="1">
            <x v="18"/>
          </reference>
        </references>
      </pivotArea>
    </format>
    <format dxfId="906">
      <pivotArea dataOnly="0" labelOnly="1" fieldPosition="0">
        <references count="3">
          <reference field="1" count="1" selected="0">
            <x v="7"/>
          </reference>
          <reference field="2" count="1" selected="0">
            <x v="28"/>
          </reference>
          <reference field="3" count="3">
            <x v="21"/>
            <x v="22"/>
            <x v="24"/>
          </reference>
        </references>
      </pivotArea>
    </format>
    <format dxfId="905">
      <pivotArea dataOnly="0" labelOnly="1" fieldPosition="0">
        <references count="3">
          <reference field="1" count="1" selected="0">
            <x v="8"/>
          </reference>
          <reference field="2" count="1" selected="0">
            <x v="8"/>
          </reference>
          <reference field="3" count="2">
            <x v="3"/>
            <x v="31"/>
          </reference>
        </references>
      </pivotArea>
    </format>
    <format dxfId="904">
      <pivotArea field="1" type="button" dataOnly="0" labelOnly="1" outline="0" axis="axisRow" fieldPosition="0"/>
    </format>
    <format dxfId="903">
      <pivotArea dataOnly="0" labelOnly="1" fieldPosition="0">
        <references count="1">
          <reference field="1" count="1">
            <x v="1"/>
          </reference>
        </references>
      </pivotArea>
    </format>
    <format dxfId="902">
      <pivotArea dataOnly="0" labelOnly="1" fieldPosition="0">
        <references count="1">
          <reference field="1" count="1">
            <x v="2"/>
          </reference>
        </references>
      </pivotArea>
    </format>
    <format dxfId="901">
      <pivotArea dataOnly="0" labelOnly="1" fieldPosition="0">
        <references count="1">
          <reference field="1" count="1">
            <x v="3"/>
          </reference>
        </references>
      </pivotArea>
    </format>
    <format dxfId="900">
      <pivotArea dataOnly="0" labelOnly="1" fieldPosition="0">
        <references count="1">
          <reference field="1" count="1">
            <x v="4"/>
          </reference>
        </references>
      </pivotArea>
    </format>
    <format dxfId="899">
      <pivotArea dataOnly="0" labelOnly="1" fieldPosition="0">
        <references count="1">
          <reference field="1" count="1">
            <x v="5"/>
          </reference>
        </references>
      </pivotArea>
    </format>
    <format dxfId="898">
      <pivotArea dataOnly="0" labelOnly="1" fieldPosition="0">
        <references count="1">
          <reference field="1" count="1">
            <x v="6"/>
          </reference>
        </references>
      </pivotArea>
    </format>
    <format dxfId="897">
      <pivotArea dataOnly="0" labelOnly="1" fieldPosition="0">
        <references count="1">
          <reference field="1" count="1">
            <x v="7"/>
          </reference>
        </references>
      </pivotArea>
    </format>
    <format dxfId="896">
      <pivotArea dataOnly="0" labelOnly="1" fieldPosition="0">
        <references count="1">
          <reference field="1" count="1">
            <x v="8"/>
          </reference>
        </references>
      </pivotArea>
    </format>
    <format dxfId="895">
      <pivotArea dataOnly="0" labelOnly="1" grandRow="1" outline="0" fieldPosition="0"/>
    </format>
    <format dxfId="894">
      <pivotArea dataOnly="0" labelOnly="1" fieldPosition="0">
        <references count="2">
          <reference field="1" count="1" selected="0">
            <x v="1"/>
          </reference>
          <reference field="2" count="1">
            <x v="1"/>
          </reference>
        </references>
      </pivotArea>
    </format>
    <format dxfId="893">
      <pivotArea dataOnly="0" labelOnly="1" fieldPosition="0">
        <references count="2">
          <reference field="1" count="1" selected="0">
            <x v="1"/>
          </reference>
          <reference field="2" count="1">
            <x v="13"/>
          </reference>
        </references>
      </pivotArea>
    </format>
    <format dxfId="892">
      <pivotArea dataOnly="0" labelOnly="1" fieldPosition="0">
        <references count="2">
          <reference field="1" count="1" selected="0">
            <x v="1"/>
          </reference>
          <reference field="2" count="1">
            <x v="18"/>
          </reference>
        </references>
      </pivotArea>
    </format>
    <format dxfId="891">
      <pivotArea dataOnly="0" labelOnly="1" fieldPosition="0">
        <references count="2">
          <reference field="1" count="1" selected="0">
            <x v="1"/>
          </reference>
          <reference field="2" count="1">
            <x v="22"/>
          </reference>
        </references>
      </pivotArea>
    </format>
    <format dxfId="890">
      <pivotArea dataOnly="0" labelOnly="1" fieldPosition="0">
        <references count="2">
          <reference field="1" count="1" selected="0">
            <x v="2"/>
          </reference>
          <reference field="2" count="1">
            <x v="6"/>
          </reference>
        </references>
      </pivotArea>
    </format>
    <format dxfId="889">
      <pivotArea dataOnly="0" labelOnly="1" fieldPosition="0">
        <references count="2">
          <reference field="1" count="1" selected="0">
            <x v="2"/>
          </reference>
          <reference field="2" count="1">
            <x v="15"/>
          </reference>
        </references>
      </pivotArea>
    </format>
    <format dxfId="888">
      <pivotArea dataOnly="0" labelOnly="1" fieldPosition="0">
        <references count="2">
          <reference field="1" count="1" selected="0">
            <x v="3"/>
          </reference>
          <reference field="2" count="1">
            <x v="2"/>
          </reference>
        </references>
      </pivotArea>
    </format>
    <format dxfId="887">
      <pivotArea dataOnly="0" labelOnly="1" fieldPosition="0">
        <references count="2">
          <reference field="1" count="1" selected="0">
            <x v="3"/>
          </reference>
          <reference field="2" count="1">
            <x v="11"/>
          </reference>
        </references>
      </pivotArea>
    </format>
    <format dxfId="886">
      <pivotArea dataOnly="0" labelOnly="1" fieldPosition="0">
        <references count="2">
          <reference field="1" count="1" selected="0">
            <x v="3"/>
          </reference>
          <reference field="2" count="1">
            <x v="19"/>
          </reference>
        </references>
      </pivotArea>
    </format>
    <format dxfId="885">
      <pivotArea dataOnly="0" labelOnly="1" fieldPosition="0">
        <references count="2">
          <reference field="1" count="1" selected="0">
            <x v="3"/>
          </reference>
          <reference field="2" count="1">
            <x v="27"/>
          </reference>
        </references>
      </pivotArea>
    </format>
    <format dxfId="884">
      <pivotArea dataOnly="0" labelOnly="1" fieldPosition="0">
        <references count="2">
          <reference field="1" count="1" selected="0">
            <x v="4"/>
          </reference>
          <reference field="2" count="1">
            <x v="3"/>
          </reference>
        </references>
      </pivotArea>
    </format>
    <format dxfId="883">
      <pivotArea dataOnly="0" labelOnly="1" fieldPosition="0">
        <references count="2">
          <reference field="1" count="1" selected="0">
            <x v="4"/>
          </reference>
          <reference field="2" count="1">
            <x v="14"/>
          </reference>
        </references>
      </pivotArea>
    </format>
    <format dxfId="882">
      <pivotArea dataOnly="0" labelOnly="1" fieldPosition="0">
        <references count="2">
          <reference field="1" count="1" selected="0">
            <x v="4"/>
          </reference>
          <reference field="2" count="1">
            <x v="20"/>
          </reference>
        </references>
      </pivotArea>
    </format>
    <format dxfId="881">
      <pivotArea dataOnly="0" labelOnly="1" fieldPosition="0">
        <references count="2">
          <reference field="1" count="1" selected="0">
            <x v="4"/>
          </reference>
          <reference field="2" count="1">
            <x v="24"/>
          </reference>
        </references>
      </pivotArea>
    </format>
    <format dxfId="880">
      <pivotArea dataOnly="0" labelOnly="1" fieldPosition="0">
        <references count="2">
          <reference field="1" count="1" selected="0">
            <x v="5"/>
          </reference>
          <reference field="2" count="1">
            <x v="4"/>
          </reference>
        </references>
      </pivotArea>
    </format>
    <format dxfId="879">
      <pivotArea dataOnly="0" labelOnly="1" fieldPosition="0">
        <references count="2">
          <reference field="1" count="1" selected="0">
            <x v="5"/>
          </reference>
          <reference field="2" count="1">
            <x v="10"/>
          </reference>
        </references>
      </pivotArea>
    </format>
    <format dxfId="878">
      <pivotArea dataOnly="0" labelOnly="1" fieldPosition="0">
        <references count="2">
          <reference field="1" count="1" selected="0">
            <x v="5"/>
          </reference>
          <reference field="2" count="1">
            <x v="17"/>
          </reference>
        </references>
      </pivotArea>
    </format>
    <format dxfId="877">
      <pivotArea dataOnly="0" labelOnly="1" fieldPosition="0">
        <references count="2">
          <reference field="1" count="1" selected="0">
            <x v="5"/>
          </reference>
          <reference field="2" count="1">
            <x v="25"/>
          </reference>
        </references>
      </pivotArea>
    </format>
    <format dxfId="876">
      <pivotArea dataOnly="0" labelOnly="1" fieldPosition="0">
        <references count="2">
          <reference field="1" count="1" selected="0">
            <x v="6"/>
          </reference>
          <reference field="2" count="1">
            <x v="5"/>
          </reference>
        </references>
      </pivotArea>
    </format>
    <format dxfId="875">
      <pivotArea dataOnly="0" labelOnly="1" fieldPosition="0">
        <references count="2">
          <reference field="1" count="1" selected="0">
            <x v="6"/>
          </reference>
          <reference field="2" count="1">
            <x v="9"/>
          </reference>
        </references>
      </pivotArea>
    </format>
    <format dxfId="874">
      <pivotArea dataOnly="0" labelOnly="1" fieldPosition="0">
        <references count="2">
          <reference field="1" count="1" selected="0">
            <x v="6"/>
          </reference>
          <reference field="2" count="1">
            <x v="16"/>
          </reference>
        </references>
      </pivotArea>
    </format>
    <format dxfId="873">
      <pivotArea dataOnly="0" labelOnly="1" fieldPosition="0">
        <references count="2">
          <reference field="1" count="1" selected="0">
            <x v="6"/>
          </reference>
          <reference field="2" count="1">
            <x v="26"/>
          </reference>
        </references>
      </pivotArea>
    </format>
    <format dxfId="872">
      <pivotArea dataOnly="0" labelOnly="1" fieldPosition="0">
        <references count="2">
          <reference field="1" count="1" selected="0">
            <x v="7"/>
          </reference>
          <reference field="2" count="1">
            <x v="7"/>
          </reference>
        </references>
      </pivotArea>
    </format>
    <format dxfId="871">
      <pivotArea dataOnly="0" labelOnly="1" fieldPosition="0">
        <references count="2">
          <reference field="1" count="1" selected="0">
            <x v="7"/>
          </reference>
          <reference field="2" count="1">
            <x v="12"/>
          </reference>
        </references>
      </pivotArea>
    </format>
    <format dxfId="870">
      <pivotArea dataOnly="0" labelOnly="1" fieldPosition="0">
        <references count="2">
          <reference field="1" count="1" selected="0">
            <x v="7"/>
          </reference>
          <reference field="2" count="1">
            <x v="21"/>
          </reference>
        </references>
      </pivotArea>
    </format>
    <format dxfId="869">
      <pivotArea dataOnly="0" labelOnly="1" fieldPosition="0">
        <references count="2">
          <reference field="1" count="1" selected="0">
            <x v="7"/>
          </reference>
          <reference field="2" count="1">
            <x v="23"/>
          </reference>
        </references>
      </pivotArea>
    </format>
    <format dxfId="868">
      <pivotArea dataOnly="0" labelOnly="1" fieldPosition="0">
        <references count="2">
          <reference field="1" count="1" selected="0">
            <x v="7"/>
          </reference>
          <reference field="2" count="1">
            <x v="28"/>
          </reference>
        </references>
      </pivotArea>
    </format>
    <format dxfId="867">
      <pivotArea dataOnly="0" labelOnly="1" fieldPosition="0">
        <references count="2">
          <reference field="1" count="1" selected="0">
            <x v="8"/>
          </reference>
          <reference field="2" count="1">
            <x v="8"/>
          </reference>
        </references>
      </pivotArea>
    </format>
    <format dxfId="866">
      <pivotArea dataOnly="0" labelOnly="1" fieldPosition="0">
        <references count="3">
          <reference field="1" count="1" selected="0">
            <x v="1"/>
          </reference>
          <reference field="2" count="1" selected="0">
            <x v="1"/>
          </reference>
          <reference field="3" count="6">
            <x v="2"/>
            <x v="28"/>
            <x v="36"/>
            <x v="45"/>
            <x v="47"/>
            <x v="54"/>
          </reference>
        </references>
      </pivotArea>
    </format>
    <format dxfId="865">
      <pivotArea dataOnly="0" labelOnly="1" fieldPosition="0">
        <references count="3">
          <reference field="1" count="1" selected="0">
            <x v="1"/>
          </reference>
          <reference field="2" count="1" selected="0">
            <x v="13"/>
          </reference>
          <reference field="3" count="3">
            <x v="60"/>
            <x v="63"/>
            <x v="65"/>
          </reference>
        </references>
      </pivotArea>
    </format>
    <format dxfId="864">
      <pivotArea dataOnly="0" labelOnly="1" fieldPosition="0">
        <references count="3">
          <reference field="1" count="1" selected="0">
            <x v="1"/>
          </reference>
          <reference field="2" count="1" selected="0">
            <x v="18"/>
          </reference>
          <reference field="3" count="2">
            <x v="10"/>
            <x v="13"/>
          </reference>
        </references>
      </pivotArea>
    </format>
    <format dxfId="863">
      <pivotArea dataOnly="0" labelOnly="1" fieldPosition="0">
        <references count="3">
          <reference field="1" count="1" selected="0">
            <x v="1"/>
          </reference>
          <reference field="2" count="1" selected="0">
            <x v="22"/>
          </reference>
          <reference field="3" count="3">
            <x v="17"/>
            <x v="20"/>
            <x v="23"/>
          </reference>
        </references>
      </pivotArea>
    </format>
    <format dxfId="862">
      <pivotArea dataOnly="0" labelOnly="1" fieldPosition="0">
        <references count="3">
          <reference field="1" count="1" selected="0">
            <x v="2"/>
          </reference>
          <reference field="2" count="1" selected="0">
            <x v="6"/>
          </reference>
          <reference field="3" count="1">
            <x v="5"/>
          </reference>
        </references>
      </pivotArea>
    </format>
    <format dxfId="861">
      <pivotArea dataOnly="0" labelOnly="1" fieldPosition="0">
        <references count="3">
          <reference field="1" count="1" selected="0">
            <x v="2"/>
          </reference>
          <reference field="2" count="1" selected="0">
            <x v="15"/>
          </reference>
          <reference field="3" count="3">
            <x v="27"/>
            <x v="35"/>
            <x v="42"/>
          </reference>
        </references>
      </pivotArea>
    </format>
    <format dxfId="860">
      <pivotArea dataOnly="0" labelOnly="1" fieldPosition="0">
        <references count="3">
          <reference field="1" count="1" selected="0">
            <x v="3"/>
          </reference>
          <reference field="2" count="1" selected="0">
            <x v="2"/>
          </reference>
          <reference field="3" count="1">
            <x v="7"/>
          </reference>
        </references>
      </pivotArea>
    </format>
    <format dxfId="859">
      <pivotArea dataOnly="0" labelOnly="1" fieldPosition="0">
        <references count="3">
          <reference field="1" count="1" selected="0">
            <x v="3"/>
          </reference>
          <reference field="2" count="1" selected="0">
            <x v="11"/>
          </reference>
          <reference field="3" count="6">
            <x v="30"/>
            <x v="38"/>
            <x v="44"/>
            <x v="51"/>
            <x v="55"/>
            <x v="59"/>
          </reference>
        </references>
      </pivotArea>
    </format>
    <format dxfId="858">
      <pivotArea dataOnly="0" labelOnly="1" fieldPosition="0">
        <references count="3">
          <reference field="1" count="1" selected="0">
            <x v="3"/>
          </reference>
          <reference field="2" count="1" selected="0">
            <x v="19"/>
          </reference>
          <reference field="3" count="3">
            <x v="11"/>
            <x v="62"/>
            <x v="68"/>
          </reference>
        </references>
      </pivotArea>
    </format>
    <format dxfId="857">
      <pivotArea dataOnly="0" labelOnly="1" fieldPosition="0">
        <references count="3">
          <reference field="1" count="1" selected="0">
            <x v="3"/>
          </reference>
          <reference field="2" count="1" selected="0">
            <x v="27"/>
          </reference>
          <reference field="3" count="3">
            <x v="15"/>
            <x v="16"/>
            <x v="19"/>
          </reference>
        </references>
      </pivotArea>
    </format>
    <format dxfId="856">
      <pivotArea dataOnly="0" labelOnly="1" fieldPosition="0">
        <references count="3">
          <reference field="1" count="1" selected="0">
            <x v="4"/>
          </reference>
          <reference field="2" count="1" selected="0">
            <x v="3"/>
          </reference>
          <reference field="3" count="1">
            <x v="6"/>
          </reference>
        </references>
      </pivotArea>
    </format>
    <format dxfId="855">
      <pivotArea dataOnly="0" labelOnly="1" fieldPosition="0">
        <references count="3">
          <reference field="1" count="1" selected="0">
            <x v="4"/>
          </reference>
          <reference field="2" count="1" selected="0">
            <x v="14"/>
          </reference>
          <reference field="3" count="1">
            <x v="29"/>
          </reference>
        </references>
      </pivotArea>
    </format>
    <format dxfId="854">
      <pivotArea dataOnly="0" labelOnly="1" fieldPosition="0">
        <references count="3">
          <reference field="1" count="1" selected="0">
            <x v="4"/>
          </reference>
          <reference field="2" count="1" selected="0">
            <x v="20"/>
          </reference>
          <reference field="3" count="1">
            <x v="39"/>
          </reference>
        </references>
      </pivotArea>
    </format>
    <format dxfId="853">
      <pivotArea dataOnly="0" labelOnly="1" fieldPosition="0">
        <references count="3">
          <reference field="1" count="1" selected="0">
            <x v="4"/>
          </reference>
          <reference field="2" count="1" selected="0">
            <x v="24"/>
          </reference>
          <reference field="3" count="3">
            <x v="43"/>
            <x v="50"/>
            <x v="56"/>
          </reference>
        </references>
      </pivotArea>
    </format>
    <format dxfId="852">
      <pivotArea dataOnly="0" labelOnly="1" fieldPosition="0">
        <references count="3">
          <reference field="1" count="1" selected="0">
            <x v="5"/>
          </reference>
          <reference field="2" count="1" selected="0">
            <x v="4"/>
          </reference>
          <reference field="3" count="5">
            <x v="8"/>
            <x v="32"/>
            <x v="37"/>
            <x v="41"/>
            <x v="49"/>
          </reference>
        </references>
      </pivotArea>
    </format>
    <format dxfId="851">
      <pivotArea dataOnly="0" labelOnly="1" fieldPosition="0">
        <references count="3">
          <reference field="1" count="1" selected="0">
            <x v="5"/>
          </reference>
          <reference field="2" count="1" selected="0">
            <x v="10"/>
          </reference>
          <reference field="3" count="1">
            <x v="53"/>
          </reference>
        </references>
      </pivotArea>
    </format>
    <format dxfId="850">
      <pivotArea dataOnly="0" labelOnly="1" fieldPosition="0">
        <references count="3">
          <reference field="1" count="1" selected="0">
            <x v="5"/>
          </reference>
          <reference field="2" count="1" selected="0">
            <x v="17"/>
          </reference>
          <reference field="3" count="3">
            <x v="58"/>
            <x v="61"/>
            <x v="66"/>
          </reference>
        </references>
      </pivotArea>
    </format>
    <format dxfId="849">
      <pivotArea dataOnly="0" labelOnly="1" fieldPosition="0">
        <references count="3">
          <reference field="1" count="1" selected="0">
            <x v="5"/>
          </reference>
          <reference field="2" count="1" selected="0">
            <x v="25"/>
          </reference>
          <reference field="3" count="1">
            <x v="9"/>
          </reference>
        </references>
      </pivotArea>
    </format>
    <format dxfId="848">
      <pivotArea dataOnly="0" labelOnly="1" fieldPosition="0">
        <references count="3">
          <reference field="1" count="1" selected="0">
            <x v="6"/>
          </reference>
          <reference field="2" count="1" selected="0">
            <x v="5"/>
          </reference>
          <reference field="3" count="1">
            <x v="4"/>
          </reference>
        </references>
      </pivotArea>
    </format>
    <format dxfId="847">
      <pivotArea dataOnly="0" labelOnly="1" fieldPosition="0">
        <references count="3">
          <reference field="1" count="1" selected="0">
            <x v="6"/>
          </reference>
          <reference field="2" count="1" selected="0">
            <x v="9"/>
          </reference>
          <reference field="3" count="1">
            <x v="26"/>
          </reference>
        </references>
      </pivotArea>
    </format>
    <format dxfId="846">
      <pivotArea dataOnly="0" labelOnly="1" fieldPosition="0">
        <references count="3">
          <reference field="1" count="1" selected="0">
            <x v="6"/>
          </reference>
          <reference field="2" count="1" selected="0">
            <x v="16"/>
          </reference>
          <reference field="3" count="1">
            <x v="34"/>
          </reference>
        </references>
      </pivotArea>
    </format>
    <format dxfId="845">
      <pivotArea dataOnly="0" labelOnly="1" fieldPosition="0">
        <references count="3">
          <reference field="1" count="1" selected="0">
            <x v="6"/>
          </reference>
          <reference field="2" count="1" selected="0">
            <x v="26"/>
          </reference>
          <reference field="3" count="1">
            <x v="46"/>
          </reference>
        </references>
      </pivotArea>
    </format>
    <format dxfId="844">
      <pivotArea dataOnly="0" labelOnly="1" fieldPosition="0">
        <references count="3">
          <reference field="1" count="1" selected="0">
            <x v="7"/>
          </reference>
          <reference field="2" count="1" selected="0">
            <x v="7"/>
          </reference>
          <reference field="3" count="4">
            <x v="1"/>
            <x v="25"/>
            <x v="33"/>
            <x v="40"/>
          </reference>
        </references>
      </pivotArea>
    </format>
    <format dxfId="843">
      <pivotArea dataOnly="0" labelOnly="1" fieldPosition="0">
        <references count="3">
          <reference field="1" count="1" selected="0">
            <x v="7"/>
          </reference>
          <reference field="2" count="1" selected="0">
            <x v="12"/>
          </reference>
          <reference field="3" count="2">
            <x v="48"/>
            <x v="52"/>
          </reference>
        </references>
      </pivotArea>
    </format>
    <format dxfId="842">
      <pivotArea dataOnly="0" labelOnly="1" fieldPosition="0">
        <references count="3">
          <reference field="1" count="1" selected="0">
            <x v="7"/>
          </reference>
          <reference field="2" count="1" selected="0">
            <x v="21"/>
          </reference>
          <reference field="3" count="5">
            <x v="12"/>
            <x v="14"/>
            <x v="57"/>
            <x v="64"/>
            <x v="67"/>
          </reference>
        </references>
      </pivotArea>
    </format>
    <format dxfId="841">
      <pivotArea dataOnly="0" labelOnly="1" fieldPosition="0">
        <references count="3">
          <reference field="1" count="1" selected="0">
            <x v="7"/>
          </reference>
          <reference field="2" count="1" selected="0">
            <x v="23"/>
          </reference>
          <reference field="3" count="1">
            <x v="18"/>
          </reference>
        </references>
      </pivotArea>
    </format>
    <format dxfId="840">
      <pivotArea dataOnly="0" labelOnly="1" fieldPosition="0">
        <references count="3">
          <reference field="1" count="1" selected="0">
            <x v="7"/>
          </reference>
          <reference field="2" count="1" selected="0">
            <x v="28"/>
          </reference>
          <reference field="3" count="3">
            <x v="21"/>
            <x v="22"/>
            <x v="24"/>
          </reference>
        </references>
      </pivotArea>
    </format>
    <format dxfId="839">
      <pivotArea dataOnly="0" labelOnly="1" fieldPosition="0">
        <references count="3">
          <reference field="1" count="1" selected="0">
            <x v="8"/>
          </reference>
          <reference field="2" count="1" selected="0">
            <x v="8"/>
          </reference>
          <reference field="3" count="2">
            <x v="3"/>
            <x v="31"/>
          </reference>
        </references>
      </pivotArea>
    </format>
    <format dxfId="838">
      <pivotArea dataOnly="0" labelOnly="1" fieldPosition="0">
        <references count="1">
          <reference field="2" count="0"/>
        </references>
      </pivotArea>
    </format>
    <format dxfId="837">
      <pivotArea dataOnly="0" labelOnly="1" fieldPosition="0">
        <references count="1">
          <reference field="2" count="0"/>
        </references>
      </pivotArea>
    </format>
    <format dxfId="836">
      <pivotArea dataOnly="0" labelOnly="1" fieldPosition="0">
        <references count="1">
          <reference field="1" count="1">
            <x v="1"/>
          </reference>
        </references>
      </pivotArea>
    </format>
    <format dxfId="835">
      <pivotArea dataOnly="0" labelOnly="1" fieldPosition="0">
        <references count="1">
          <reference field="1" count="1">
            <x v="1"/>
          </reference>
        </references>
      </pivotArea>
    </format>
    <format dxfId="834">
      <pivotArea dataOnly="0" labelOnly="1" fieldPosition="0">
        <references count="2">
          <reference field="1" count="1" selected="0">
            <x v="1"/>
          </reference>
          <reference field="2" count="4">
            <x v="1"/>
            <x v="13"/>
            <x v="18"/>
            <x v="22"/>
          </reference>
        </references>
      </pivotArea>
    </format>
    <format dxfId="833">
      <pivotArea dataOnly="0" labelOnly="1" fieldPosition="0">
        <references count="2">
          <reference field="1" count="1" selected="0">
            <x v="2"/>
          </reference>
          <reference field="2" count="2">
            <x v="6"/>
            <x v="15"/>
          </reference>
        </references>
      </pivotArea>
    </format>
    <format dxfId="832">
      <pivotArea dataOnly="0" labelOnly="1" fieldPosition="0">
        <references count="2">
          <reference field="1" count="1" selected="0">
            <x v="3"/>
          </reference>
          <reference field="2" count="4">
            <x v="2"/>
            <x v="11"/>
            <x v="19"/>
            <x v="27"/>
          </reference>
        </references>
      </pivotArea>
    </format>
    <format dxfId="831">
      <pivotArea dataOnly="0" labelOnly="1" fieldPosition="0">
        <references count="2">
          <reference field="1" count="1" selected="0">
            <x v="4"/>
          </reference>
          <reference field="2" count="4">
            <x v="3"/>
            <x v="14"/>
            <x v="20"/>
            <x v="24"/>
          </reference>
        </references>
      </pivotArea>
    </format>
    <format dxfId="830">
      <pivotArea dataOnly="0" labelOnly="1" fieldPosition="0">
        <references count="2">
          <reference field="1" count="1" selected="0">
            <x v="5"/>
          </reference>
          <reference field="2" count="4">
            <x v="4"/>
            <x v="10"/>
            <x v="17"/>
            <x v="25"/>
          </reference>
        </references>
      </pivotArea>
    </format>
    <format dxfId="829">
      <pivotArea dataOnly="0" labelOnly="1" fieldPosition="0">
        <references count="2">
          <reference field="1" count="1" selected="0">
            <x v="6"/>
          </reference>
          <reference field="2" count="4">
            <x v="5"/>
            <x v="9"/>
            <x v="16"/>
            <x v="26"/>
          </reference>
        </references>
      </pivotArea>
    </format>
    <format dxfId="828">
      <pivotArea dataOnly="0" labelOnly="1" fieldPosition="0">
        <references count="2">
          <reference field="1" count="1" selected="0">
            <x v="7"/>
          </reference>
          <reference field="2" count="5">
            <x v="7"/>
            <x v="12"/>
            <x v="21"/>
            <x v="23"/>
            <x v="28"/>
          </reference>
        </references>
      </pivotArea>
    </format>
    <format dxfId="827">
      <pivotArea dataOnly="0" labelOnly="1" fieldPosition="0">
        <references count="2">
          <reference field="1" count="1" selected="0">
            <x v="8"/>
          </reference>
          <reference field="2" count="1">
            <x v="8"/>
          </reference>
        </references>
      </pivotArea>
    </format>
    <format dxfId="826">
      <pivotArea dataOnly="0" labelOnly="1" fieldPosition="0">
        <references count="3">
          <reference field="1" count="1" selected="0">
            <x v="1"/>
          </reference>
          <reference field="2" count="1" selected="0">
            <x v="1"/>
          </reference>
          <reference field="3" count="6">
            <x v="2"/>
            <x v="28"/>
            <x v="36"/>
            <x v="45"/>
            <x v="47"/>
            <x v="54"/>
          </reference>
        </references>
      </pivotArea>
    </format>
    <format dxfId="825">
      <pivotArea dataOnly="0" labelOnly="1" fieldPosition="0">
        <references count="3">
          <reference field="1" count="1" selected="0">
            <x v="1"/>
          </reference>
          <reference field="2" count="1" selected="0">
            <x v="13"/>
          </reference>
          <reference field="3" count="3">
            <x v="60"/>
            <x v="63"/>
            <x v="65"/>
          </reference>
        </references>
      </pivotArea>
    </format>
    <format dxfId="824">
      <pivotArea dataOnly="0" labelOnly="1" fieldPosition="0">
        <references count="3">
          <reference field="1" count="1" selected="0">
            <x v="1"/>
          </reference>
          <reference field="2" count="1" selected="0">
            <x v="18"/>
          </reference>
          <reference field="3" count="2">
            <x v="10"/>
            <x v="13"/>
          </reference>
        </references>
      </pivotArea>
    </format>
    <format dxfId="823">
      <pivotArea dataOnly="0" labelOnly="1" fieldPosition="0">
        <references count="3">
          <reference field="1" count="1" selected="0">
            <x v="1"/>
          </reference>
          <reference field="2" count="1" selected="0">
            <x v="22"/>
          </reference>
          <reference field="3" count="3">
            <x v="17"/>
            <x v="20"/>
            <x v="23"/>
          </reference>
        </references>
      </pivotArea>
    </format>
    <format dxfId="822">
      <pivotArea dataOnly="0" labelOnly="1" fieldPosition="0">
        <references count="3">
          <reference field="1" count="1" selected="0">
            <x v="2"/>
          </reference>
          <reference field="2" count="1" selected="0">
            <x v="6"/>
          </reference>
          <reference field="3" count="1">
            <x v="5"/>
          </reference>
        </references>
      </pivotArea>
    </format>
    <format dxfId="821">
      <pivotArea dataOnly="0" labelOnly="1" fieldPosition="0">
        <references count="3">
          <reference field="1" count="1" selected="0">
            <x v="2"/>
          </reference>
          <reference field="2" count="1" selected="0">
            <x v="15"/>
          </reference>
          <reference field="3" count="3">
            <x v="27"/>
            <x v="35"/>
            <x v="42"/>
          </reference>
        </references>
      </pivotArea>
    </format>
    <format dxfId="820">
      <pivotArea dataOnly="0" labelOnly="1" fieldPosition="0">
        <references count="3">
          <reference field="1" count="1" selected="0">
            <x v="3"/>
          </reference>
          <reference field="2" count="1" selected="0">
            <x v="2"/>
          </reference>
          <reference field="3" count="1">
            <x v="7"/>
          </reference>
        </references>
      </pivotArea>
    </format>
    <format dxfId="819">
      <pivotArea dataOnly="0" labelOnly="1" fieldPosition="0">
        <references count="3">
          <reference field="1" count="1" selected="0">
            <x v="3"/>
          </reference>
          <reference field="2" count="1" selected="0">
            <x v="11"/>
          </reference>
          <reference field="3" count="6">
            <x v="30"/>
            <x v="38"/>
            <x v="44"/>
            <x v="51"/>
            <x v="55"/>
            <x v="59"/>
          </reference>
        </references>
      </pivotArea>
    </format>
    <format dxfId="818">
      <pivotArea dataOnly="0" labelOnly="1" fieldPosition="0">
        <references count="3">
          <reference field="1" count="1" selected="0">
            <x v="3"/>
          </reference>
          <reference field="2" count="1" selected="0">
            <x v="19"/>
          </reference>
          <reference field="3" count="3">
            <x v="11"/>
            <x v="62"/>
            <x v="68"/>
          </reference>
        </references>
      </pivotArea>
    </format>
    <format dxfId="817">
      <pivotArea dataOnly="0" labelOnly="1" fieldPosition="0">
        <references count="3">
          <reference field="1" count="1" selected="0">
            <x v="3"/>
          </reference>
          <reference field="2" count="1" selected="0">
            <x v="27"/>
          </reference>
          <reference field="3" count="3">
            <x v="15"/>
            <x v="16"/>
            <x v="19"/>
          </reference>
        </references>
      </pivotArea>
    </format>
    <format dxfId="816">
      <pivotArea dataOnly="0" labelOnly="1" fieldPosition="0">
        <references count="3">
          <reference field="1" count="1" selected="0">
            <x v="4"/>
          </reference>
          <reference field="2" count="1" selected="0">
            <x v="3"/>
          </reference>
          <reference field="3" count="1">
            <x v="6"/>
          </reference>
        </references>
      </pivotArea>
    </format>
    <format dxfId="815">
      <pivotArea dataOnly="0" labelOnly="1" fieldPosition="0">
        <references count="3">
          <reference field="1" count="1" selected="0">
            <x v="4"/>
          </reference>
          <reference field="2" count="1" selected="0">
            <x v="14"/>
          </reference>
          <reference field="3" count="1">
            <x v="29"/>
          </reference>
        </references>
      </pivotArea>
    </format>
    <format dxfId="814">
      <pivotArea dataOnly="0" labelOnly="1" fieldPosition="0">
        <references count="3">
          <reference field="1" count="1" selected="0">
            <x v="4"/>
          </reference>
          <reference field="2" count="1" selected="0">
            <x v="20"/>
          </reference>
          <reference field="3" count="1">
            <x v="39"/>
          </reference>
        </references>
      </pivotArea>
    </format>
    <format dxfId="813">
      <pivotArea dataOnly="0" labelOnly="1" fieldPosition="0">
        <references count="3">
          <reference field="1" count="1" selected="0">
            <x v="4"/>
          </reference>
          <reference field="2" count="1" selected="0">
            <x v="24"/>
          </reference>
          <reference field="3" count="3">
            <x v="43"/>
            <x v="50"/>
            <x v="56"/>
          </reference>
        </references>
      </pivotArea>
    </format>
    <format dxfId="812">
      <pivotArea dataOnly="0" labelOnly="1" fieldPosition="0">
        <references count="3">
          <reference field="1" count="1" selected="0">
            <x v="5"/>
          </reference>
          <reference field="2" count="1" selected="0">
            <x v="4"/>
          </reference>
          <reference field="3" count="5">
            <x v="8"/>
            <x v="32"/>
            <x v="37"/>
            <x v="41"/>
            <x v="49"/>
          </reference>
        </references>
      </pivotArea>
    </format>
    <format dxfId="811">
      <pivotArea dataOnly="0" labelOnly="1" fieldPosition="0">
        <references count="3">
          <reference field="1" count="1" selected="0">
            <x v="5"/>
          </reference>
          <reference field="2" count="1" selected="0">
            <x v="10"/>
          </reference>
          <reference field="3" count="1">
            <x v="53"/>
          </reference>
        </references>
      </pivotArea>
    </format>
    <format dxfId="810">
      <pivotArea dataOnly="0" labelOnly="1" fieldPosition="0">
        <references count="3">
          <reference field="1" count="1" selected="0">
            <x v="5"/>
          </reference>
          <reference field="2" count="1" selected="0">
            <x v="17"/>
          </reference>
          <reference field="3" count="3">
            <x v="58"/>
            <x v="61"/>
            <x v="66"/>
          </reference>
        </references>
      </pivotArea>
    </format>
    <format dxfId="809">
      <pivotArea dataOnly="0" labelOnly="1" fieldPosition="0">
        <references count="3">
          <reference field="1" count="1" selected="0">
            <x v="5"/>
          </reference>
          <reference field="2" count="1" selected="0">
            <x v="25"/>
          </reference>
          <reference field="3" count="1">
            <x v="9"/>
          </reference>
        </references>
      </pivotArea>
    </format>
    <format dxfId="808">
      <pivotArea dataOnly="0" labelOnly="1" fieldPosition="0">
        <references count="3">
          <reference field="1" count="1" selected="0">
            <x v="6"/>
          </reference>
          <reference field="2" count="1" selected="0">
            <x v="5"/>
          </reference>
          <reference field="3" count="1">
            <x v="4"/>
          </reference>
        </references>
      </pivotArea>
    </format>
    <format dxfId="807">
      <pivotArea dataOnly="0" labelOnly="1" fieldPosition="0">
        <references count="3">
          <reference field="1" count="1" selected="0">
            <x v="6"/>
          </reference>
          <reference field="2" count="1" selected="0">
            <x v="9"/>
          </reference>
          <reference field="3" count="1">
            <x v="26"/>
          </reference>
        </references>
      </pivotArea>
    </format>
    <format dxfId="806">
      <pivotArea dataOnly="0" labelOnly="1" fieldPosition="0">
        <references count="3">
          <reference field="1" count="1" selected="0">
            <x v="6"/>
          </reference>
          <reference field="2" count="1" selected="0">
            <x v="16"/>
          </reference>
          <reference field="3" count="1">
            <x v="34"/>
          </reference>
        </references>
      </pivotArea>
    </format>
    <format dxfId="805">
      <pivotArea dataOnly="0" labelOnly="1" fieldPosition="0">
        <references count="3">
          <reference field="1" count="1" selected="0">
            <x v="6"/>
          </reference>
          <reference field="2" count="1" selected="0">
            <x v="26"/>
          </reference>
          <reference field="3" count="1">
            <x v="46"/>
          </reference>
        </references>
      </pivotArea>
    </format>
    <format dxfId="804">
      <pivotArea dataOnly="0" labelOnly="1" fieldPosition="0">
        <references count="3">
          <reference field="1" count="1" selected="0">
            <x v="7"/>
          </reference>
          <reference field="2" count="1" selected="0">
            <x v="7"/>
          </reference>
          <reference field="3" count="4">
            <x v="1"/>
            <x v="25"/>
            <x v="33"/>
            <x v="40"/>
          </reference>
        </references>
      </pivotArea>
    </format>
    <format dxfId="803">
      <pivotArea dataOnly="0" labelOnly="1" fieldPosition="0">
        <references count="3">
          <reference field="1" count="1" selected="0">
            <x v="7"/>
          </reference>
          <reference field="2" count="1" selected="0">
            <x v="12"/>
          </reference>
          <reference field="3" count="2">
            <x v="48"/>
            <x v="52"/>
          </reference>
        </references>
      </pivotArea>
    </format>
    <format dxfId="802">
      <pivotArea dataOnly="0" labelOnly="1" fieldPosition="0">
        <references count="3">
          <reference field="1" count="1" selected="0">
            <x v="7"/>
          </reference>
          <reference field="2" count="1" selected="0">
            <x v="21"/>
          </reference>
          <reference field="3" count="5">
            <x v="12"/>
            <x v="14"/>
            <x v="57"/>
            <x v="64"/>
            <x v="67"/>
          </reference>
        </references>
      </pivotArea>
    </format>
    <format dxfId="801">
      <pivotArea dataOnly="0" labelOnly="1" fieldPosition="0">
        <references count="3">
          <reference field="1" count="1" selected="0">
            <x v="7"/>
          </reference>
          <reference field="2" count="1" selected="0">
            <x v="23"/>
          </reference>
          <reference field="3" count="1">
            <x v="18"/>
          </reference>
        </references>
      </pivotArea>
    </format>
    <format dxfId="800">
      <pivotArea dataOnly="0" labelOnly="1" fieldPosition="0">
        <references count="3">
          <reference field="1" count="1" selected="0">
            <x v="7"/>
          </reference>
          <reference field="2" count="1" selected="0">
            <x v="28"/>
          </reference>
          <reference field="3" count="3">
            <x v="21"/>
            <x v="22"/>
            <x v="24"/>
          </reference>
        </references>
      </pivotArea>
    </format>
    <format dxfId="799">
      <pivotArea dataOnly="0" labelOnly="1" fieldPosition="0">
        <references count="3">
          <reference field="1" count="1" selected="0">
            <x v="8"/>
          </reference>
          <reference field="2" count="1" selected="0">
            <x v="8"/>
          </reference>
          <reference field="3" count="2">
            <x v="3"/>
            <x v="31"/>
          </reference>
        </references>
      </pivotArea>
    </format>
    <format dxfId="798">
      <pivotArea dataOnly="0" labelOnly="1" fieldPosition="0">
        <references count="4">
          <reference field="0" count="1">
            <x v="13"/>
          </reference>
          <reference field="1" count="1" selected="0">
            <x v="1"/>
          </reference>
          <reference field="2" count="1" selected="0">
            <x v="1"/>
          </reference>
          <reference field="3" count="1" selected="0">
            <x v="2"/>
          </reference>
        </references>
      </pivotArea>
    </format>
    <format dxfId="797">
      <pivotArea dataOnly="0" labelOnly="1" fieldPosition="0">
        <references count="4">
          <reference field="0" count="1">
            <x v="15"/>
          </reference>
          <reference field="1" count="1" selected="0">
            <x v="1"/>
          </reference>
          <reference field="2" count="1" selected="0">
            <x v="1"/>
          </reference>
          <reference field="3" count="1" selected="0">
            <x v="28"/>
          </reference>
        </references>
      </pivotArea>
    </format>
    <format dxfId="796">
      <pivotArea dataOnly="0" labelOnly="1" fieldPosition="0">
        <references count="4">
          <reference field="0" count="1">
            <x v="6"/>
          </reference>
          <reference field="1" count="1" selected="0">
            <x v="1"/>
          </reference>
          <reference field="2" count="1" selected="0">
            <x v="1"/>
          </reference>
          <reference field="3" count="1" selected="0">
            <x v="36"/>
          </reference>
        </references>
      </pivotArea>
    </format>
    <format dxfId="795">
      <pivotArea dataOnly="0" labelOnly="1" fieldPosition="0">
        <references count="4">
          <reference field="0" count="1">
            <x v="5"/>
          </reference>
          <reference field="1" count="1" selected="0">
            <x v="1"/>
          </reference>
          <reference field="2" count="1" selected="0">
            <x v="1"/>
          </reference>
          <reference field="3" count="1" selected="0">
            <x v="45"/>
          </reference>
        </references>
      </pivotArea>
    </format>
    <format dxfId="794">
      <pivotArea dataOnly="0" labelOnly="1" fieldPosition="0">
        <references count="4">
          <reference field="0" count="1">
            <x v="13"/>
          </reference>
          <reference field="1" count="1" selected="0">
            <x v="1"/>
          </reference>
          <reference field="2" count="1" selected="0">
            <x v="1"/>
          </reference>
          <reference field="3" count="1" selected="0">
            <x v="47"/>
          </reference>
        </references>
      </pivotArea>
    </format>
    <format dxfId="793">
      <pivotArea dataOnly="0" labelOnly="1" fieldPosition="0">
        <references count="4">
          <reference field="0" count="1">
            <x v="18"/>
          </reference>
          <reference field="1" count="1" selected="0">
            <x v="1"/>
          </reference>
          <reference field="2" count="1" selected="0">
            <x v="1"/>
          </reference>
          <reference field="3" count="1" selected="0">
            <x v="54"/>
          </reference>
        </references>
      </pivotArea>
    </format>
    <format dxfId="792">
      <pivotArea dataOnly="0" labelOnly="1" fieldPosition="0">
        <references count="4">
          <reference field="0" count="1">
            <x v="1"/>
          </reference>
          <reference field="1" count="1" selected="0">
            <x v="1"/>
          </reference>
          <reference field="2" count="1" selected="0">
            <x v="13"/>
          </reference>
          <reference field="3" count="1" selected="0">
            <x v="60"/>
          </reference>
        </references>
      </pivotArea>
    </format>
    <format dxfId="791">
      <pivotArea dataOnly="0" labelOnly="1" fieldPosition="0">
        <references count="4">
          <reference field="0" count="1">
            <x v="14"/>
          </reference>
          <reference field="1" count="1" selected="0">
            <x v="1"/>
          </reference>
          <reference field="2" count="1" selected="0">
            <x v="13"/>
          </reference>
          <reference field="3" count="1" selected="0">
            <x v="63"/>
          </reference>
        </references>
      </pivotArea>
    </format>
    <format dxfId="790">
      <pivotArea dataOnly="0" labelOnly="1" fieldPosition="0">
        <references count="4">
          <reference field="0" count="1">
            <x v="13"/>
          </reference>
          <reference field="1" count="1" selected="0">
            <x v="1"/>
          </reference>
          <reference field="2" count="1" selected="0">
            <x v="13"/>
          </reference>
          <reference field="3" count="1" selected="0">
            <x v="65"/>
          </reference>
        </references>
      </pivotArea>
    </format>
    <format dxfId="789">
      <pivotArea dataOnly="0" labelOnly="1" fieldPosition="0">
        <references count="4">
          <reference field="0" count="1">
            <x v="14"/>
          </reference>
          <reference field="1" count="1" selected="0">
            <x v="1"/>
          </reference>
          <reference field="2" count="1" selected="0">
            <x v="18"/>
          </reference>
          <reference field="3" count="1" selected="0">
            <x v="10"/>
          </reference>
        </references>
      </pivotArea>
    </format>
    <format dxfId="788">
      <pivotArea dataOnly="0" labelOnly="1" fieldPosition="0">
        <references count="4">
          <reference field="0" count="1">
            <x v="16"/>
          </reference>
          <reference field="1" count="1" selected="0">
            <x v="1"/>
          </reference>
          <reference field="2" count="1" selected="0">
            <x v="18"/>
          </reference>
          <reference field="3" count="1" selected="0">
            <x v="13"/>
          </reference>
        </references>
      </pivotArea>
    </format>
    <format dxfId="787">
      <pivotArea dataOnly="0" labelOnly="1" fieldPosition="0">
        <references count="4">
          <reference field="0" count="1">
            <x v="16"/>
          </reference>
          <reference field="1" count="1" selected="0">
            <x v="1"/>
          </reference>
          <reference field="2" count="1" selected="0">
            <x v="22"/>
          </reference>
          <reference field="3" count="1" selected="0">
            <x v="17"/>
          </reference>
        </references>
      </pivotArea>
    </format>
    <format dxfId="786">
      <pivotArea dataOnly="0" labelOnly="1" fieldPosition="0">
        <references count="4">
          <reference field="0" count="1">
            <x v="14"/>
          </reference>
          <reference field="1" count="1" selected="0">
            <x v="1"/>
          </reference>
          <reference field="2" count="1" selected="0">
            <x v="22"/>
          </reference>
          <reference field="3" count="1" selected="0">
            <x v="20"/>
          </reference>
        </references>
      </pivotArea>
    </format>
    <format dxfId="785">
      <pivotArea dataOnly="0" labelOnly="1" fieldPosition="0">
        <references count="4">
          <reference field="0" count="1">
            <x v="4"/>
          </reference>
          <reference field="1" count="1" selected="0">
            <x v="1"/>
          </reference>
          <reference field="2" count="1" selected="0">
            <x v="22"/>
          </reference>
          <reference field="3" count="1" selected="0">
            <x v="23"/>
          </reference>
        </references>
      </pivotArea>
    </format>
    <format dxfId="784">
      <pivotArea dataOnly="0" labelOnly="1" fieldPosition="0">
        <references count="4">
          <reference field="0" count="1">
            <x v="1"/>
          </reference>
          <reference field="1" count="1" selected="0">
            <x v="2"/>
          </reference>
          <reference field="2" count="1" selected="0">
            <x v="6"/>
          </reference>
          <reference field="3" count="1" selected="0">
            <x v="5"/>
          </reference>
        </references>
      </pivotArea>
    </format>
    <format dxfId="783">
      <pivotArea dataOnly="0" labelOnly="1" fieldPosition="0">
        <references count="4">
          <reference field="0" count="1">
            <x v="1"/>
          </reference>
          <reference field="1" count="1" selected="0">
            <x v="2"/>
          </reference>
          <reference field="2" count="1" selected="0">
            <x v="15"/>
          </reference>
          <reference field="3" count="1" selected="0">
            <x v="27"/>
          </reference>
        </references>
      </pivotArea>
    </format>
    <format dxfId="782">
      <pivotArea dataOnly="0" labelOnly="1" fieldPosition="0">
        <references count="4">
          <reference field="0" count="1">
            <x v="18"/>
          </reference>
          <reference field="1" count="1" selected="0">
            <x v="2"/>
          </reference>
          <reference field="2" count="1" selected="0">
            <x v="15"/>
          </reference>
          <reference field="3" count="1" selected="0">
            <x v="35"/>
          </reference>
        </references>
      </pivotArea>
    </format>
    <format dxfId="781">
      <pivotArea dataOnly="0" labelOnly="1" fieldPosition="0">
        <references count="4">
          <reference field="0" count="1">
            <x v="5"/>
          </reference>
          <reference field="1" count="1" selected="0">
            <x v="2"/>
          </reference>
          <reference field="2" count="1" selected="0">
            <x v="15"/>
          </reference>
          <reference field="3" count="1" selected="0">
            <x v="42"/>
          </reference>
        </references>
      </pivotArea>
    </format>
    <format dxfId="780">
      <pivotArea dataOnly="0" labelOnly="1" fieldPosition="0">
        <references count="4">
          <reference field="0" count="1">
            <x v="10"/>
          </reference>
          <reference field="1" count="1" selected="0">
            <x v="3"/>
          </reference>
          <reference field="2" count="1" selected="0">
            <x v="2"/>
          </reference>
          <reference field="3" count="1" selected="0">
            <x v="7"/>
          </reference>
        </references>
      </pivotArea>
    </format>
    <format dxfId="779">
      <pivotArea dataOnly="0" labelOnly="1" fieldPosition="0">
        <references count="4">
          <reference field="0" count="1">
            <x v="17"/>
          </reference>
          <reference field="1" count="1" selected="0">
            <x v="3"/>
          </reference>
          <reference field="2" count="1" selected="0">
            <x v="11"/>
          </reference>
          <reference field="3" count="1" selected="0">
            <x v="30"/>
          </reference>
        </references>
      </pivotArea>
    </format>
    <format dxfId="778">
      <pivotArea dataOnly="0" labelOnly="1" fieldPosition="0">
        <references count="4">
          <reference field="0" count="1">
            <x v="1"/>
          </reference>
          <reference field="1" count="1" selected="0">
            <x v="3"/>
          </reference>
          <reference field="2" count="1" selected="0">
            <x v="11"/>
          </reference>
          <reference field="3" count="1" selected="0">
            <x v="38"/>
          </reference>
        </references>
      </pivotArea>
    </format>
    <format dxfId="777">
      <pivotArea dataOnly="0" labelOnly="1" fieldPosition="0">
        <references count="4">
          <reference field="0" count="1">
            <x v="14"/>
          </reference>
          <reference field="1" count="1" selected="0">
            <x v="3"/>
          </reference>
          <reference field="2" count="1" selected="0">
            <x v="11"/>
          </reference>
          <reference field="3" count="1" selected="0">
            <x v="44"/>
          </reference>
        </references>
      </pivotArea>
    </format>
    <format dxfId="776">
      <pivotArea dataOnly="0" labelOnly="1" fieldPosition="0">
        <references count="4">
          <reference field="0" count="1">
            <x v="16"/>
          </reference>
          <reference field="1" count="1" selected="0">
            <x v="3"/>
          </reference>
          <reference field="2" count="1" selected="0">
            <x v="11"/>
          </reference>
          <reference field="3" count="1" selected="0">
            <x v="51"/>
          </reference>
        </references>
      </pivotArea>
    </format>
    <format dxfId="775">
      <pivotArea dataOnly="0" labelOnly="1" fieldPosition="0">
        <references count="4">
          <reference field="0" count="1">
            <x v="13"/>
          </reference>
          <reference field="1" count="1" selected="0">
            <x v="3"/>
          </reference>
          <reference field="2" count="1" selected="0">
            <x v="11"/>
          </reference>
          <reference field="3" count="1" selected="0">
            <x v="55"/>
          </reference>
        </references>
      </pivotArea>
    </format>
    <format dxfId="774">
      <pivotArea dataOnly="0" labelOnly="1" fieldPosition="0">
        <references count="4">
          <reference field="0" count="1">
            <x v="2"/>
          </reference>
          <reference field="1" count="1" selected="0">
            <x v="3"/>
          </reference>
          <reference field="2" count="1" selected="0">
            <x v="11"/>
          </reference>
          <reference field="3" count="1" selected="0">
            <x v="59"/>
          </reference>
        </references>
      </pivotArea>
    </format>
    <format dxfId="773">
      <pivotArea dataOnly="0" labelOnly="1" fieldPosition="0">
        <references count="4">
          <reference field="0" count="1">
            <x v="21"/>
          </reference>
          <reference field="1" count="1" selected="0">
            <x v="3"/>
          </reference>
          <reference field="2" count="1" selected="0">
            <x v="19"/>
          </reference>
          <reference field="3" count="1" selected="0">
            <x v="11"/>
          </reference>
        </references>
      </pivotArea>
    </format>
    <format dxfId="772">
      <pivotArea dataOnly="0" labelOnly="1" fieldPosition="0">
        <references count="4">
          <reference field="0" count="1">
            <x v="1"/>
          </reference>
          <reference field="1" count="1" selected="0">
            <x v="3"/>
          </reference>
          <reference field="2" count="1" selected="0">
            <x v="19"/>
          </reference>
          <reference field="3" count="1" selected="0">
            <x v="62"/>
          </reference>
        </references>
      </pivotArea>
    </format>
    <format dxfId="771">
      <pivotArea dataOnly="0" labelOnly="1" fieldPosition="0">
        <references count="4">
          <reference field="0" count="1">
            <x v="6"/>
          </reference>
          <reference field="1" count="1" selected="0">
            <x v="3"/>
          </reference>
          <reference field="2" count="1" selected="0">
            <x v="19"/>
          </reference>
          <reference field="3" count="1" selected="0">
            <x v="68"/>
          </reference>
        </references>
      </pivotArea>
    </format>
    <format dxfId="770">
      <pivotArea dataOnly="0" labelOnly="1" fieldPosition="0">
        <references count="4">
          <reference field="0" count="1">
            <x v="6"/>
          </reference>
          <reference field="1" count="1" selected="0">
            <x v="3"/>
          </reference>
          <reference field="2" count="1" selected="0">
            <x v="27"/>
          </reference>
          <reference field="3" count="1" selected="0">
            <x v="15"/>
          </reference>
        </references>
      </pivotArea>
    </format>
    <format dxfId="769">
      <pivotArea dataOnly="0" labelOnly="1" fieldPosition="0">
        <references count="4">
          <reference field="0" count="1">
            <x v="16"/>
          </reference>
          <reference field="1" count="1" selected="0">
            <x v="3"/>
          </reference>
          <reference field="2" count="1" selected="0">
            <x v="27"/>
          </reference>
          <reference field="3" count="1" selected="0">
            <x v="16"/>
          </reference>
        </references>
      </pivotArea>
    </format>
    <format dxfId="768">
      <pivotArea dataOnly="0" labelOnly="1" fieldPosition="0">
        <references count="4">
          <reference field="0" count="1">
            <x v="18"/>
          </reference>
          <reference field="1" count="1" selected="0">
            <x v="4"/>
          </reference>
          <reference field="2" count="1" selected="0">
            <x v="3"/>
          </reference>
          <reference field="3" count="1" selected="0">
            <x v="6"/>
          </reference>
        </references>
      </pivotArea>
    </format>
    <format dxfId="767">
      <pivotArea dataOnly="0" labelOnly="1" fieldPosition="0">
        <references count="4">
          <reference field="0" count="1">
            <x v="14"/>
          </reference>
          <reference field="1" count="1" selected="0">
            <x v="4"/>
          </reference>
          <reference field="2" count="1" selected="0">
            <x v="14"/>
          </reference>
          <reference field="3" count="1" selected="0">
            <x v="29"/>
          </reference>
        </references>
      </pivotArea>
    </format>
    <format dxfId="766">
      <pivotArea dataOnly="0" labelOnly="1" fieldPosition="0">
        <references count="4">
          <reference field="0" count="1">
            <x v="9"/>
          </reference>
          <reference field="1" count="1" selected="0">
            <x v="4"/>
          </reference>
          <reference field="2" count="1" selected="0">
            <x v="20"/>
          </reference>
          <reference field="3" count="1" selected="0">
            <x v="39"/>
          </reference>
        </references>
      </pivotArea>
    </format>
    <format dxfId="765">
      <pivotArea dataOnly="0" labelOnly="1" fieldPosition="0">
        <references count="4">
          <reference field="0" count="1">
            <x v="7"/>
          </reference>
          <reference field="1" count="1" selected="0">
            <x v="4"/>
          </reference>
          <reference field="2" count="1" selected="0">
            <x v="24"/>
          </reference>
          <reference field="3" count="1" selected="0">
            <x v="43"/>
          </reference>
        </references>
      </pivotArea>
    </format>
    <format dxfId="764">
      <pivotArea dataOnly="0" labelOnly="1" fieldPosition="0">
        <references count="4">
          <reference field="0" count="1">
            <x v="12"/>
          </reference>
          <reference field="1" count="1" selected="0">
            <x v="4"/>
          </reference>
          <reference field="2" count="1" selected="0">
            <x v="24"/>
          </reference>
          <reference field="3" count="1" selected="0">
            <x v="50"/>
          </reference>
        </references>
      </pivotArea>
    </format>
    <format dxfId="763">
      <pivotArea dataOnly="0" labelOnly="1" fieldPosition="0">
        <references count="4">
          <reference field="0" count="1">
            <x v="5"/>
          </reference>
          <reference field="1" count="1" selected="0">
            <x v="4"/>
          </reference>
          <reference field="2" count="1" selected="0">
            <x v="24"/>
          </reference>
          <reference field="3" count="1" selected="0">
            <x v="56"/>
          </reference>
        </references>
      </pivotArea>
    </format>
    <format dxfId="762">
      <pivotArea dataOnly="0" labelOnly="1" fieldPosition="0">
        <references count="4">
          <reference field="0" count="1">
            <x v="1"/>
          </reference>
          <reference field="1" count="1" selected="0">
            <x v="5"/>
          </reference>
          <reference field="2" count="1" selected="0">
            <x v="4"/>
          </reference>
          <reference field="3" count="1" selected="0">
            <x v="8"/>
          </reference>
        </references>
      </pivotArea>
    </format>
    <format dxfId="761">
      <pivotArea dataOnly="0" labelOnly="1" fieldPosition="0">
        <references count="4">
          <reference field="0" count="1">
            <x v="6"/>
          </reference>
          <reference field="1" count="1" selected="0">
            <x v="5"/>
          </reference>
          <reference field="2" count="1" selected="0">
            <x v="4"/>
          </reference>
          <reference field="3" count="1" selected="0">
            <x v="37"/>
          </reference>
        </references>
      </pivotArea>
    </format>
    <format dxfId="760">
      <pivotArea dataOnly="0" labelOnly="1" fieldPosition="0">
        <references count="4">
          <reference field="0" count="1">
            <x v="20"/>
          </reference>
          <reference field="1" count="1" selected="0">
            <x v="5"/>
          </reference>
          <reference field="2" count="1" selected="0">
            <x v="4"/>
          </reference>
          <reference field="3" count="1" selected="0">
            <x v="41"/>
          </reference>
        </references>
      </pivotArea>
    </format>
    <format dxfId="759">
      <pivotArea dataOnly="0" labelOnly="1" fieldPosition="0">
        <references count="4">
          <reference field="0" count="1">
            <x v="1"/>
          </reference>
          <reference field="1" count="1" selected="0">
            <x v="5"/>
          </reference>
          <reference field="2" count="1" selected="0">
            <x v="10"/>
          </reference>
          <reference field="3" count="1" selected="0">
            <x v="53"/>
          </reference>
        </references>
      </pivotArea>
    </format>
    <format dxfId="758">
      <pivotArea dataOnly="0" labelOnly="1" fieldPosition="0">
        <references count="4">
          <reference field="0" count="1">
            <x v="6"/>
          </reference>
          <reference field="1" count="1" selected="0">
            <x v="5"/>
          </reference>
          <reference field="2" count="1" selected="0">
            <x v="17"/>
          </reference>
          <reference field="3" count="1" selected="0">
            <x v="58"/>
          </reference>
        </references>
      </pivotArea>
    </format>
    <format dxfId="757">
      <pivotArea dataOnly="0" labelOnly="1" fieldPosition="0">
        <references count="4">
          <reference field="0" count="1">
            <x v="14"/>
          </reference>
          <reference field="1" count="1" selected="0">
            <x v="5"/>
          </reference>
          <reference field="2" count="1" selected="0">
            <x v="17"/>
          </reference>
          <reference field="3" count="1" selected="0">
            <x v="61"/>
          </reference>
        </references>
      </pivotArea>
    </format>
    <format dxfId="756">
      <pivotArea dataOnly="0" labelOnly="1" fieldPosition="0">
        <references count="4">
          <reference field="0" count="1">
            <x v="20"/>
          </reference>
          <reference field="1" count="1" selected="0">
            <x v="5"/>
          </reference>
          <reference field="2" count="1" selected="0">
            <x v="17"/>
          </reference>
          <reference field="3" count="1" selected="0">
            <x v="66"/>
          </reference>
        </references>
      </pivotArea>
    </format>
    <format dxfId="755">
      <pivotArea dataOnly="0" labelOnly="1" fieldPosition="0">
        <references count="4">
          <reference field="0" count="1">
            <x v="19"/>
          </reference>
          <reference field="1" count="1" selected="0">
            <x v="5"/>
          </reference>
          <reference field="2" count="1" selected="0">
            <x v="25"/>
          </reference>
          <reference field="3" count="1" selected="0">
            <x v="9"/>
          </reference>
        </references>
      </pivotArea>
    </format>
    <format dxfId="754">
      <pivotArea dataOnly="0" labelOnly="1" fieldPosition="0">
        <references count="4">
          <reference field="0" count="1">
            <x v="12"/>
          </reference>
          <reference field="1" count="1" selected="0">
            <x v="6"/>
          </reference>
          <reference field="2" count="1" selected="0">
            <x v="5"/>
          </reference>
          <reference field="3" count="1" selected="0">
            <x v="4"/>
          </reference>
        </references>
      </pivotArea>
    </format>
    <format dxfId="753">
      <pivotArea dataOnly="0" labelOnly="1" fieldPosition="0">
        <references count="4">
          <reference field="0" count="1">
            <x v="16"/>
          </reference>
          <reference field="1" count="1" selected="0">
            <x v="6"/>
          </reference>
          <reference field="2" count="1" selected="0">
            <x v="9"/>
          </reference>
          <reference field="3" count="1" selected="0">
            <x v="26"/>
          </reference>
        </references>
      </pivotArea>
    </format>
    <format dxfId="752">
      <pivotArea dataOnly="0" labelOnly="1" fieldPosition="0">
        <references count="4">
          <reference field="0" count="1">
            <x v="14"/>
          </reference>
          <reference field="1" count="1" selected="0">
            <x v="6"/>
          </reference>
          <reference field="2" count="1" selected="0">
            <x v="16"/>
          </reference>
          <reference field="3" count="1" selected="0">
            <x v="34"/>
          </reference>
        </references>
      </pivotArea>
    </format>
    <format dxfId="751">
      <pivotArea dataOnly="0" labelOnly="1" fieldPosition="0">
        <references count="4">
          <reference field="0" count="1">
            <x v="16"/>
          </reference>
          <reference field="1" count="1" selected="0">
            <x v="6"/>
          </reference>
          <reference field="2" count="1" selected="0">
            <x v="26"/>
          </reference>
          <reference field="3" count="1" selected="0">
            <x v="46"/>
          </reference>
        </references>
      </pivotArea>
    </format>
    <format dxfId="750">
      <pivotArea dataOnly="0" labelOnly="1" fieldPosition="0">
        <references count="4">
          <reference field="0" count="1">
            <x v="8"/>
          </reference>
          <reference field="1" count="1" selected="0">
            <x v="7"/>
          </reference>
          <reference field="2" count="1" selected="0">
            <x v="7"/>
          </reference>
          <reference field="3" count="1" selected="0">
            <x v="1"/>
          </reference>
        </references>
      </pivotArea>
    </format>
    <format dxfId="749">
      <pivotArea dataOnly="0" labelOnly="1" fieldPosition="0">
        <references count="4">
          <reference field="0" count="1">
            <x v="2"/>
          </reference>
          <reference field="1" count="1" selected="0">
            <x v="7"/>
          </reference>
          <reference field="2" count="1" selected="0">
            <x v="7"/>
          </reference>
          <reference field="3" count="1" selected="0">
            <x v="25"/>
          </reference>
        </references>
      </pivotArea>
    </format>
    <format dxfId="748">
      <pivotArea dataOnly="0" labelOnly="1" fieldPosition="0">
        <references count="4">
          <reference field="0" count="1">
            <x v="2"/>
          </reference>
          <reference field="1" count="1" selected="0">
            <x v="7"/>
          </reference>
          <reference field="2" count="1" selected="0">
            <x v="12"/>
          </reference>
          <reference field="3" count="1" selected="0">
            <x v="48"/>
          </reference>
        </references>
      </pivotArea>
    </format>
    <format dxfId="747">
      <pivotArea dataOnly="0" labelOnly="1" fieldPosition="0">
        <references count="4">
          <reference field="0" count="1">
            <x v="20"/>
          </reference>
          <reference field="1" count="1" selected="0">
            <x v="7"/>
          </reference>
          <reference field="2" count="1" selected="0">
            <x v="21"/>
          </reference>
          <reference field="3" count="1" selected="0">
            <x v="12"/>
          </reference>
        </references>
      </pivotArea>
    </format>
    <format dxfId="746">
      <pivotArea dataOnly="0" labelOnly="1" fieldPosition="0">
        <references count="4">
          <reference field="0" count="1">
            <x v="3"/>
          </reference>
          <reference field="1" count="1" selected="0">
            <x v="7"/>
          </reference>
          <reference field="2" count="1" selected="0">
            <x v="21"/>
          </reference>
          <reference field="3" count="1" selected="0">
            <x v="14"/>
          </reference>
        </references>
      </pivotArea>
    </format>
    <format dxfId="745">
      <pivotArea dataOnly="0" labelOnly="1" fieldPosition="0">
        <references count="4">
          <reference field="0" count="1">
            <x v="5"/>
          </reference>
          <reference field="1" count="1" selected="0">
            <x v="7"/>
          </reference>
          <reference field="2" count="1" selected="0">
            <x v="21"/>
          </reference>
          <reference field="3" count="1" selected="0">
            <x v="57"/>
          </reference>
        </references>
      </pivotArea>
    </format>
    <format dxfId="744">
      <pivotArea dataOnly="0" labelOnly="1" fieldPosition="0">
        <references count="4">
          <reference field="0" count="1">
            <x v="12"/>
          </reference>
          <reference field="1" count="1" selected="0">
            <x v="7"/>
          </reference>
          <reference field="2" count="1" selected="0">
            <x v="21"/>
          </reference>
          <reference field="3" count="1" selected="0">
            <x v="64"/>
          </reference>
        </references>
      </pivotArea>
    </format>
    <format dxfId="743">
      <pivotArea dataOnly="0" labelOnly="1" fieldPosition="0">
        <references count="4">
          <reference field="0" count="1">
            <x v="3"/>
          </reference>
          <reference field="1" count="1" selected="0">
            <x v="7"/>
          </reference>
          <reference field="2" count="1" selected="0">
            <x v="21"/>
          </reference>
          <reference field="3" count="1" selected="0">
            <x v="67"/>
          </reference>
        </references>
      </pivotArea>
    </format>
    <format dxfId="742">
      <pivotArea dataOnly="0" labelOnly="1" fieldPosition="0">
        <references count="4">
          <reference field="0" count="1">
            <x v="18"/>
          </reference>
          <reference field="1" count="1" selected="0">
            <x v="7"/>
          </reference>
          <reference field="2" count="1" selected="0">
            <x v="23"/>
          </reference>
          <reference field="3" count="1" selected="0">
            <x v="18"/>
          </reference>
        </references>
      </pivotArea>
    </format>
    <format dxfId="741">
      <pivotArea dataOnly="0" labelOnly="1" fieldPosition="0">
        <references count="4">
          <reference field="0" count="1">
            <x v="3"/>
          </reference>
          <reference field="1" count="1" selected="0">
            <x v="7"/>
          </reference>
          <reference field="2" count="1" selected="0">
            <x v="28"/>
          </reference>
          <reference field="3" count="1" selected="0">
            <x v="21"/>
          </reference>
        </references>
      </pivotArea>
    </format>
    <format dxfId="740">
      <pivotArea dataOnly="0" labelOnly="1" fieldPosition="0">
        <references count="4">
          <reference field="0" count="1">
            <x v="11"/>
          </reference>
          <reference field="1" count="1" selected="0">
            <x v="7"/>
          </reference>
          <reference field="2" count="1" selected="0">
            <x v="28"/>
          </reference>
          <reference field="3" count="1" selected="0">
            <x v="24"/>
          </reference>
        </references>
      </pivotArea>
    </format>
    <format dxfId="739">
      <pivotArea dataOnly="0" labelOnly="1" fieldPosition="0">
        <references count="4">
          <reference field="0" count="1">
            <x v="18"/>
          </reference>
          <reference field="1" count="1" selected="0">
            <x v="8"/>
          </reference>
          <reference field="2" count="1" selected="0">
            <x v="8"/>
          </reference>
          <reference field="3" count="1" selected="0">
            <x v="3"/>
          </reference>
        </references>
      </pivotArea>
    </format>
    <format dxfId="738">
      <pivotArea dataOnly="0" labelOnly="1" fieldPosition="0">
        <references count="4">
          <reference field="0" count="1">
            <x v="5"/>
          </reference>
          <reference field="1" count="1" selected="0">
            <x v="8"/>
          </reference>
          <reference field="2" count="1" selected="0">
            <x v="8"/>
          </reference>
          <reference field="3" count="1" selected="0">
            <x v="31"/>
          </reference>
        </references>
      </pivotArea>
    </format>
    <format dxfId="737">
      <pivotArea dataOnly="0" labelOnly="1" fieldPosition="0">
        <references count="5">
          <reference field="0" count="1" selected="0">
            <x v="13"/>
          </reference>
          <reference field="1" count="1" selected="0">
            <x v="1"/>
          </reference>
          <reference field="2" count="1" selected="0">
            <x v="1"/>
          </reference>
          <reference field="3" count="1" selected="0">
            <x v="2"/>
          </reference>
          <reference field="4" count="1">
            <x v="1"/>
          </reference>
        </references>
      </pivotArea>
    </format>
    <format dxfId="736">
      <pivotArea dataOnly="0" labelOnly="1" fieldPosition="0">
        <references count="5">
          <reference field="0" count="1" selected="0">
            <x v="15"/>
          </reference>
          <reference field="1" count="1" selected="0">
            <x v="1"/>
          </reference>
          <reference field="2" count="1" selected="0">
            <x v="1"/>
          </reference>
          <reference field="3" count="1" selected="0">
            <x v="28"/>
          </reference>
          <reference field="4" count="1">
            <x v="5"/>
          </reference>
        </references>
      </pivotArea>
    </format>
    <format dxfId="735">
      <pivotArea dataOnly="0" labelOnly="1" fieldPosition="0">
        <references count="5">
          <reference field="0" count="1" selected="0">
            <x v="6"/>
          </reference>
          <reference field="1" count="1" selected="0">
            <x v="1"/>
          </reference>
          <reference field="2" count="1" selected="0">
            <x v="1"/>
          </reference>
          <reference field="3" count="1" selected="0">
            <x v="36"/>
          </reference>
          <reference field="4" count="1">
            <x v="2"/>
          </reference>
        </references>
      </pivotArea>
    </format>
    <format dxfId="734">
      <pivotArea dataOnly="0" labelOnly="1" fieldPosition="0">
        <references count="5">
          <reference field="0" count="1" selected="0">
            <x v="5"/>
          </reference>
          <reference field="1" count="1" selected="0">
            <x v="1"/>
          </reference>
          <reference field="2" count="1" selected="0">
            <x v="1"/>
          </reference>
          <reference field="3" count="1" selected="0">
            <x v="45"/>
          </reference>
          <reference field="4" count="1">
            <x v="8"/>
          </reference>
        </references>
      </pivotArea>
    </format>
    <format dxfId="733">
      <pivotArea dataOnly="0" labelOnly="1" fieldPosition="0">
        <references count="5">
          <reference field="0" count="1" selected="0">
            <x v="13"/>
          </reference>
          <reference field="1" count="1" selected="0">
            <x v="1"/>
          </reference>
          <reference field="2" count="1" selected="0">
            <x v="1"/>
          </reference>
          <reference field="3" count="1" selected="0">
            <x v="47"/>
          </reference>
          <reference field="4" count="1">
            <x v="3"/>
          </reference>
        </references>
      </pivotArea>
    </format>
    <format dxfId="732">
      <pivotArea dataOnly="0" labelOnly="1" fieldPosition="0">
        <references count="5">
          <reference field="0" count="1" selected="0">
            <x v="18"/>
          </reference>
          <reference field="1" count="1" selected="0">
            <x v="1"/>
          </reference>
          <reference field="2" count="1" selected="0">
            <x v="1"/>
          </reference>
          <reference field="3" count="1" selected="0">
            <x v="54"/>
          </reference>
          <reference field="4" count="1">
            <x v="9"/>
          </reference>
        </references>
      </pivotArea>
    </format>
    <format dxfId="731">
      <pivotArea dataOnly="0" labelOnly="1" fieldPosition="0">
        <references count="5">
          <reference field="0" count="1" selected="0">
            <x v="1"/>
          </reference>
          <reference field="1" count="1" selected="0">
            <x v="1"/>
          </reference>
          <reference field="2" count="1" selected="0">
            <x v="13"/>
          </reference>
          <reference field="3" count="1" selected="0">
            <x v="60"/>
          </reference>
          <reference field="4" count="1">
            <x v="4"/>
          </reference>
        </references>
      </pivotArea>
    </format>
    <format dxfId="730">
      <pivotArea dataOnly="0" labelOnly="1" fieldPosition="0">
        <references count="5">
          <reference field="0" count="1" selected="0">
            <x v="14"/>
          </reference>
          <reference field="1" count="1" selected="0">
            <x v="1"/>
          </reference>
          <reference field="2" count="1" selected="0">
            <x v="13"/>
          </reference>
          <reference field="3" count="1" selected="0">
            <x v="63"/>
          </reference>
          <reference field="4" count="1">
            <x v="4"/>
          </reference>
        </references>
      </pivotArea>
    </format>
    <format dxfId="729">
      <pivotArea dataOnly="0" labelOnly="1" fieldPosition="0">
        <references count="5">
          <reference field="0" count="1" selected="0">
            <x v="13"/>
          </reference>
          <reference field="1" count="1" selected="0">
            <x v="1"/>
          </reference>
          <reference field="2" count="1" selected="0">
            <x v="13"/>
          </reference>
          <reference field="3" count="1" selected="0">
            <x v="65"/>
          </reference>
          <reference field="4" count="1">
            <x v="4"/>
          </reference>
        </references>
      </pivotArea>
    </format>
    <format dxfId="728">
      <pivotArea dataOnly="0" labelOnly="1" fieldPosition="0">
        <references count="5">
          <reference field="0" count="1" selected="0">
            <x v="14"/>
          </reference>
          <reference field="1" count="1" selected="0">
            <x v="1"/>
          </reference>
          <reference field="2" count="1" selected="0">
            <x v="18"/>
          </reference>
          <reference field="3" count="1" selected="0">
            <x v="10"/>
          </reference>
          <reference field="4" count="1">
            <x v="5"/>
          </reference>
        </references>
      </pivotArea>
    </format>
    <format dxfId="727">
      <pivotArea dataOnly="0" labelOnly="1" fieldPosition="0">
        <references count="5">
          <reference field="0" count="1" selected="0">
            <x v="16"/>
          </reference>
          <reference field="1" count="1" selected="0">
            <x v="1"/>
          </reference>
          <reference field="2" count="1" selected="0">
            <x v="18"/>
          </reference>
          <reference field="3" count="1" selected="0">
            <x v="13"/>
          </reference>
          <reference field="4" count="1">
            <x v="6"/>
          </reference>
        </references>
      </pivotArea>
    </format>
    <format dxfId="726">
      <pivotArea dataOnly="0" labelOnly="1" fieldPosition="0">
        <references count="5">
          <reference field="0" count="1" selected="0">
            <x v="16"/>
          </reference>
          <reference field="1" count="1" selected="0">
            <x v="1"/>
          </reference>
          <reference field="2" count="1" selected="0">
            <x v="22"/>
          </reference>
          <reference field="3" count="1" selected="0">
            <x v="17"/>
          </reference>
          <reference field="4" count="1">
            <x v="7"/>
          </reference>
        </references>
      </pivotArea>
    </format>
    <format dxfId="725">
      <pivotArea dataOnly="0" labelOnly="1" fieldPosition="0">
        <references count="5">
          <reference field="0" count="1" selected="0">
            <x v="14"/>
          </reference>
          <reference field="1" count="1" selected="0">
            <x v="1"/>
          </reference>
          <reference field="2" count="1" selected="0">
            <x v="22"/>
          </reference>
          <reference field="3" count="1" selected="0">
            <x v="20"/>
          </reference>
          <reference field="4" count="1">
            <x v="7"/>
          </reference>
        </references>
      </pivotArea>
    </format>
    <format dxfId="724">
      <pivotArea dataOnly="0" labelOnly="1" fieldPosition="0">
        <references count="5">
          <reference field="0" count="1" selected="0">
            <x v="4"/>
          </reference>
          <reference field="1" count="1" selected="0">
            <x v="1"/>
          </reference>
          <reference field="2" count="1" selected="0">
            <x v="22"/>
          </reference>
          <reference field="3" count="1" selected="0">
            <x v="23"/>
          </reference>
          <reference field="4" count="1">
            <x v="7"/>
          </reference>
        </references>
      </pivotArea>
    </format>
    <format dxfId="723">
      <pivotArea dataOnly="0" labelOnly="1" fieldPosition="0">
        <references count="5">
          <reference field="0" count="1" selected="0">
            <x v="1"/>
          </reference>
          <reference field="1" count="1" selected="0">
            <x v="2"/>
          </reference>
          <reference field="2" count="1" selected="0">
            <x v="6"/>
          </reference>
          <reference field="3" count="1" selected="0">
            <x v="5"/>
          </reference>
          <reference field="4" count="1">
            <x v="28"/>
          </reference>
        </references>
      </pivotArea>
    </format>
    <format dxfId="722">
      <pivotArea dataOnly="0" labelOnly="1" fieldPosition="0">
        <references count="5">
          <reference field="0" count="1" selected="0">
            <x v="1"/>
          </reference>
          <reference field="1" count="1" selected="0">
            <x v="2"/>
          </reference>
          <reference field="2" count="1" selected="0">
            <x v="15"/>
          </reference>
          <reference field="3" count="1" selected="0">
            <x v="27"/>
          </reference>
          <reference field="4" count="1">
            <x v="28"/>
          </reference>
        </references>
      </pivotArea>
    </format>
    <format dxfId="721">
      <pivotArea dataOnly="0" labelOnly="1" fieldPosition="0">
        <references count="5">
          <reference field="0" count="1" selected="0">
            <x v="18"/>
          </reference>
          <reference field="1" count="1" selected="0">
            <x v="2"/>
          </reference>
          <reference field="2" count="1" selected="0">
            <x v="15"/>
          </reference>
          <reference field="3" count="1" selected="0">
            <x v="35"/>
          </reference>
          <reference field="4" count="1">
            <x v="28"/>
          </reference>
        </references>
      </pivotArea>
    </format>
    <format dxfId="720">
      <pivotArea dataOnly="0" labelOnly="1" fieldPosition="0">
        <references count="5">
          <reference field="0" count="1" selected="0">
            <x v="5"/>
          </reference>
          <reference field="1" count="1" selected="0">
            <x v="2"/>
          </reference>
          <reference field="2" count="1" selected="0">
            <x v="15"/>
          </reference>
          <reference field="3" count="1" selected="0">
            <x v="42"/>
          </reference>
          <reference field="4" count="1">
            <x v="28"/>
          </reference>
        </references>
      </pivotArea>
    </format>
    <format dxfId="719">
      <pivotArea dataOnly="0" labelOnly="1" fieldPosition="0">
        <references count="5">
          <reference field="0" count="1" selected="0">
            <x v="10"/>
          </reference>
          <reference field="1" count="1" selected="0">
            <x v="3"/>
          </reference>
          <reference field="2" count="1" selected="0">
            <x v="2"/>
          </reference>
          <reference field="3" count="1" selected="0">
            <x v="7"/>
          </reference>
          <reference field="4" count="1">
            <x v="11"/>
          </reference>
        </references>
      </pivotArea>
    </format>
    <format dxfId="718">
      <pivotArea dataOnly="0" labelOnly="1" fieldPosition="0">
        <references count="5">
          <reference field="0" count="1" selected="0">
            <x v="17"/>
          </reference>
          <reference field="1" count="1" selected="0">
            <x v="3"/>
          </reference>
          <reference field="2" count="1" selected="0">
            <x v="11"/>
          </reference>
          <reference field="3" count="1" selected="0">
            <x v="30"/>
          </reference>
          <reference field="4" count="1">
            <x v="10"/>
          </reference>
        </references>
      </pivotArea>
    </format>
    <format dxfId="717">
      <pivotArea dataOnly="0" labelOnly="1" fieldPosition="0">
        <references count="5">
          <reference field="0" count="1" selected="0">
            <x v="1"/>
          </reference>
          <reference field="1" count="1" selected="0">
            <x v="3"/>
          </reference>
          <reference field="2" count="1" selected="0">
            <x v="11"/>
          </reference>
          <reference field="3" count="1" selected="0">
            <x v="38"/>
          </reference>
          <reference field="4" count="1">
            <x v="14"/>
          </reference>
        </references>
      </pivotArea>
    </format>
    <format dxfId="716">
      <pivotArea dataOnly="0" labelOnly="1" fieldPosition="0">
        <references count="5">
          <reference field="0" count="1" selected="0">
            <x v="14"/>
          </reference>
          <reference field="1" count="1" selected="0">
            <x v="3"/>
          </reference>
          <reference field="2" count="1" selected="0">
            <x v="11"/>
          </reference>
          <reference field="3" count="1" selected="0">
            <x v="44"/>
          </reference>
          <reference field="4" count="1">
            <x v="14"/>
          </reference>
        </references>
      </pivotArea>
    </format>
    <format dxfId="715">
      <pivotArea dataOnly="0" labelOnly="1" fieldPosition="0">
        <references count="5">
          <reference field="0" count="1" selected="0">
            <x v="16"/>
          </reference>
          <reference field="1" count="1" selected="0">
            <x v="3"/>
          </reference>
          <reference field="2" count="1" selected="0">
            <x v="11"/>
          </reference>
          <reference field="3" count="1" selected="0">
            <x v="51"/>
          </reference>
          <reference field="4" count="1">
            <x v="14"/>
          </reference>
        </references>
      </pivotArea>
    </format>
    <format dxfId="714">
      <pivotArea dataOnly="0" labelOnly="1" fieldPosition="0">
        <references count="5">
          <reference field="0" count="1" selected="0">
            <x v="13"/>
          </reference>
          <reference field="1" count="1" selected="0">
            <x v="3"/>
          </reference>
          <reference field="2" count="1" selected="0">
            <x v="11"/>
          </reference>
          <reference field="3" count="1" selected="0">
            <x v="55"/>
          </reference>
          <reference field="4" count="1">
            <x v="14"/>
          </reference>
        </references>
      </pivotArea>
    </format>
    <format dxfId="713">
      <pivotArea dataOnly="0" labelOnly="1" fieldPosition="0">
        <references count="5">
          <reference field="0" count="1" selected="0">
            <x v="2"/>
          </reference>
          <reference field="1" count="1" selected="0">
            <x v="3"/>
          </reference>
          <reference field="2" count="1" selected="0">
            <x v="11"/>
          </reference>
          <reference field="3" count="1" selected="0">
            <x v="59"/>
          </reference>
          <reference field="4" count="1">
            <x v="14"/>
          </reference>
        </references>
      </pivotArea>
    </format>
    <format dxfId="712">
      <pivotArea dataOnly="0" labelOnly="1" fieldPosition="0">
        <references count="5">
          <reference field="0" count="1" selected="0">
            <x v="21"/>
          </reference>
          <reference field="1" count="1" selected="0">
            <x v="3"/>
          </reference>
          <reference field="2" count="1" selected="0">
            <x v="19"/>
          </reference>
          <reference field="3" count="1" selected="0">
            <x v="11"/>
          </reference>
          <reference field="4" count="1">
            <x v="14"/>
          </reference>
        </references>
      </pivotArea>
    </format>
    <format dxfId="711">
      <pivotArea dataOnly="0" labelOnly="1" fieldPosition="0">
        <references count="5">
          <reference field="0" count="1" selected="0">
            <x v="1"/>
          </reference>
          <reference field="1" count="1" selected="0">
            <x v="3"/>
          </reference>
          <reference field="2" count="1" selected="0">
            <x v="19"/>
          </reference>
          <reference field="3" count="1" selected="0">
            <x v="62"/>
          </reference>
          <reference field="4" count="1">
            <x v="13"/>
          </reference>
        </references>
      </pivotArea>
    </format>
    <format dxfId="710">
      <pivotArea dataOnly="0" labelOnly="1" fieldPosition="0">
        <references count="5">
          <reference field="0" count="1" selected="0">
            <x v="6"/>
          </reference>
          <reference field="1" count="1" selected="0">
            <x v="3"/>
          </reference>
          <reference field="2" count="1" selected="0">
            <x v="19"/>
          </reference>
          <reference field="3" count="1" selected="0">
            <x v="68"/>
          </reference>
          <reference field="4" count="1">
            <x v="12"/>
          </reference>
        </references>
      </pivotArea>
    </format>
    <format dxfId="709">
      <pivotArea dataOnly="0" labelOnly="1" fieldPosition="0">
        <references count="5">
          <reference field="0" count="1" selected="0">
            <x v="6"/>
          </reference>
          <reference field="1" count="1" selected="0">
            <x v="3"/>
          </reference>
          <reference field="2" count="1" selected="0">
            <x v="27"/>
          </reference>
          <reference field="3" count="1" selected="0">
            <x v="15"/>
          </reference>
          <reference field="4" count="1">
            <x v="14"/>
          </reference>
        </references>
      </pivotArea>
    </format>
    <format dxfId="708">
      <pivotArea dataOnly="0" labelOnly="1" fieldPosition="0">
        <references count="5">
          <reference field="0" count="1" selected="0">
            <x v="16"/>
          </reference>
          <reference field="1" count="1" selected="0">
            <x v="3"/>
          </reference>
          <reference field="2" count="1" selected="0">
            <x v="27"/>
          </reference>
          <reference field="3" count="1" selected="0">
            <x v="16"/>
          </reference>
          <reference field="4" count="1">
            <x v="14"/>
          </reference>
        </references>
      </pivotArea>
    </format>
    <format dxfId="707">
      <pivotArea dataOnly="0" labelOnly="1" fieldPosition="0">
        <references count="5">
          <reference field="0" count="1" selected="0">
            <x v="16"/>
          </reference>
          <reference field="1" count="1" selected="0">
            <x v="3"/>
          </reference>
          <reference field="2" count="1" selected="0">
            <x v="27"/>
          </reference>
          <reference field="3" count="1" selected="0">
            <x v="19"/>
          </reference>
          <reference field="4" count="1">
            <x v="14"/>
          </reference>
        </references>
      </pivotArea>
    </format>
    <format dxfId="706">
      <pivotArea dataOnly="0" labelOnly="1" fieldPosition="0">
        <references count="5">
          <reference field="0" count="1" selected="0">
            <x v="18"/>
          </reference>
          <reference field="1" count="1" selected="0">
            <x v="4"/>
          </reference>
          <reference field="2" count="1" selected="0">
            <x v="3"/>
          </reference>
          <reference field="3" count="1" selected="0">
            <x v="6"/>
          </reference>
          <reference field="4" count="1">
            <x v="27"/>
          </reference>
        </references>
      </pivotArea>
    </format>
    <format dxfId="705">
      <pivotArea dataOnly="0" labelOnly="1" fieldPosition="0">
        <references count="5">
          <reference field="0" count="1" selected="0">
            <x v="14"/>
          </reference>
          <reference field="1" count="1" selected="0">
            <x v="4"/>
          </reference>
          <reference field="2" count="1" selected="0">
            <x v="14"/>
          </reference>
          <reference field="3" count="1" selected="0">
            <x v="29"/>
          </reference>
          <reference field="4" count="1">
            <x v="27"/>
          </reference>
        </references>
      </pivotArea>
    </format>
    <format dxfId="704">
      <pivotArea dataOnly="0" labelOnly="1" fieldPosition="0">
        <references count="5">
          <reference field="0" count="1" selected="0">
            <x v="9"/>
          </reference>
          <reference field="1" count="1" selected="0">
            <x v="4"/>
          </reference>
          <reference field="2" count="1" selected="0">
            <x v="20"/>
          </reference>
          <reference field="3" count="1" selected="0">
            <x v="39"/>
          </reference>
          <reference field="4" count="1">
            <x v="26"/>
          </reference>
        </references>
      </pivotArea>
    </format>
    <format dxfId="703">
      <pivotArea dataOnly="0" labelOnly="1" fieldPosition="0">
        <references count="5">
          <reference field="0" count="1" selected="0">
            <x v="7"/>
          </reference>
          <reference field="1" count="1" selected="0">
            <x v="4"/>
          </reference>
          <reference field="2" count="1" selected="0">
            <x v="24"/>
          </reference>
          <reference field="3" count="1" selected="0">
            <x v="43"/>
          </reference>
          <reference field="4" count="1">
            <x v="26"/>
          </reference>
        </references>
      </pivotArea>
    </format>
    <format dxfId="702">
      <pivotArea dataOnly="0" labelOnly="1" fieldPosition="0">
        <references count="5">
          <reference field="0" count="1" selected="0">
            <x v="5"/>
          </reference>
          <reference field="1" count="1" selected="0">
            <x v="4"/>
          </reference>
          <reference field="2" count="1" selected="0">
            <x v="24"/>
          </reference>
          <reference field="3" count="1" selected="0">
            <x v="56"/>
          </reference>
          <reference field="4" count="1">
            <x v="27"/>
          </reference>
        </references>
      </pivotArea>
    </format>
    <format dxfId="701">
      <pivotArea dataOnly="0" labelOnly="1" fieldPosition="0">
        <references count="5">
          <reference field="0" count="1" selected="0">
            <x v="1"/>
          </reference>
          <reference field="1" count="1" selected="0">
            <x v="5"/>
          </reference>
          <reference field="2" count="1" selected="0">
            <x v="4"/>
          </reference>
          <reference field="3" count="1" selected="0">
            <x v="8"/>
          </reference>
          <reference field="4" count="1">
            <x v="16"/>
          </reference>
        </references>
      </pivotArea>
    </format>
    <format dxfId="700">
      <pivotArea dataOnly="0" labelOnly="1" fieldPosition="0">
        <references count="5">
          <reference field="0" count="1" selected="0">
            <x v="1"/>
          </reference>
          <reference field="1" count="1" selected="0">
            <x v="5"/>
          </reference>
          <reference field="2" count="1" selected="0">
            <x v="4"/>
          </reference>
          <reference field="3" count="1" selected="0">
            <x v="32"/>
          </reference>
          <reference field="4" count="1">
            <x v="16"/>
          </reference>
        </references>
      </pivotArea>
    </format>
    <format dxfId="699">
      <pivotArea dataOnly="0" labelOnly="1" fieldPosition="0">
        <references count="5">
          <reference field="0" count="1" selected="0">
            <x v="6"/>
          </reference>
          <reference field="1" count="1" selected="0">
            <x v="5"/>
          </reference>
          <reference field="2" count="1" selected="0">
            <x v="4"/>
          </reference>
          <reference field="3" count="1" selected="0">
            <x v="37"/>
          </reference>
          <reference field="4" count="1">
            <x v="16"/>
          </reference>
        </references>
      </pivotArea>
    </format>
    <format dxfId="698">
      <pivotArea dataOnly="0" labelOnly="1" fieldPosition="0">
        <references count="5">
          <reference field="0" count="1" selected="0">
            <x v="20"/>
          </reference>
          <reference field="1" count="1" selected="0">
            <x v="5"/>
          </reference>
          <reference field="2" count="1" selected="0">
            <x v="4"/>
          </reference>
          <reference field="3" count="1" selected="0">
            <x v="41"/>
          </reference>
          <reference field="4" count="1">
            <x v="16"/>
          </reference>
        </references>
      </pivotArea>
    </format>
    <format dxfId="697">
      <pivotArea dataOnly="0" labelOnly="1" fieldPosition="0">
        <references count="5">
          <reference field="0" count="1" selected="0">
            <x v="20"/>
          </reference>
          <reference field="1" count="1" selected="0">
            <x v="5"/>
          </reference>
          <reference field="2" count="1" selected="0">
            <x v="4"/>
          </reference>
          <reference field="3" count="1" selected="0">
            <x v="49"/>
          </reference>
          <reference field="4" count="1">
            <x v="20"/>
          </reference>
        </references>
      </pivotArea>
    </format>
    <format dxfId="696">
      <pivotArea dataOnly="0" labelOnly="1" fieldPosition="0">
        <references count="5">
          <reference field="0" count="1" selected="0">
            <x v="1"/>
          </reference>
          <reference field="1" count="1" selected="0">
            <x v="5"/>
          </reference>
          <reference field="2" count="1" selected="0">
            <x v="10"/>
          </reference>
          <reference field="3" count="1" selected="0">
            <x v="53"/>
          </reference>
          <reference field="4" count="1">
            <x v="17"/>
          </reference>
        </references>
      </pivotArea>
    </format>
    <format dxfId="695">
      <pivotArea dataOnly="0" labelOnly="1" fieldPosition="0">
        <references count="5">
          <reference field="0" count="1" selected="0">
            <x v="6"/>
          </reference>
          <reference field="1" count="1" selected="0">
            <x v="5"/>
          </reference>
          <reference field="2" count="1" selected="0">
            <x v="17"/>
          </reference>
          <reference field="3" count="1" selected="0">
            <x v="58"/>
          </reference>
          <reference field="4" count="1">
            <x v="18"/>
          </reference>
        </references>
      </pivotArea>
    </format>
    <format dxfId="694">
      <pivotArea dataOnly="0" labelOnly="1" fieldPosition="0">
        <references count="5">
          <reference field="0" count="1" selected="0">
            <x v="14"/>
          </reference>
          <reference field="1" count="1" selected="0">
            <x v="5"/>
          </reference>
          <reference field="2" count="1" selected="0">
            <x v="17"/>
          </reference>
          <reference field="3" count="1" selected="0">
            <x v="61"/>
          </reference>
          <reference field="4" count="1">
            <x v="19"/>
          </reference>
        </references>
      </pivotArea>
    </format>
    <format dxfId="693">
      <pivotArea dataOnly="0" labelOnly="1" fieldPosition="0">
        <references count="5">
          <reference field="0" count="1" selected="0">
            <x v="20"/>
          </reference>
          <reference field="1" count="1" selected="0">
            <x v="5"/>
          </reference>
          <reference field="2" count="1" selected="0">
            <x v="17"/>
          </reference>
          <reference field="3" count="1" selected="0">
            <x v="66"/>
          </reference>
          <reference field="4" count="1">
            <x v="15"/>
          </reference>
        </references>
      </pivotArea>
    </format>
    <format dxfId="692">
      <pivotArea dataOnly="0" labelOnly="1" fieldPosition="0">
        <references count="5">
          <reference field="0" count="1" selected="0">
            <x v="19"/>
          </reference>
          <reference field="1" count="1" selected="0">
            <x v="5"/>
          </reference>
          <reference field="2" count="1" selected="0">
            <x v="25"/>
          </reference>
          <reference field="3" count="1" selected="0">
            <x v="9"/>
          </reference>
          <reference field="4" count="1">
            <x v="18"/>
          </reference>
        </references>
      </pivotArea>
    </format>
    <format dxfId="691">
      <pivotArea dataOnly="0" labelOnly="1" fieldPosition="0">
        <references count="5">
          <reference field="0" count="1" selected="0">
            <x v="12"/>
          </reference>
          <reference field="1" count="1" selected="0">
            <x v="6"/>
          </reference>
          <reference field="2" count="1" selected="0">
            <x v="5"/>
          </reference>
          <reference field="3" count="1" selected="0">
            <x v="4"/>
          </reference>
          <reference field="4" count="1">
            <x v="21"/>
          </reference>
        </references>
      </pivotArea>
    </format>
    <format dxfId="690">
      <pivotArea dataOnly="0" labelOnly="1" fieldPosition="0">
        <references count="5">
          <reference field="0" count="1" selected="0">
            <x v="16"/>
          </reference>
          <reference field="1" count="1" selected="0">
            <x v="6"/>
          </reference>
          <reference field="2" count="1" selected="0">
            <x v="9"/>
          </reference>
          <reference field="3" count="1" selected="0">
            <x v="26"/>
          </reference>
          <reference field="4" count="1">
            <x v="22"/>
          </reference>
        </references>
      </pivotArea>
    </format>
    <format dxfId="689">
      <pivotArea dataOnly="0" labelOnly="1" fieldPosition="0">
        <references count="5">
          <reference field="0" count="1" selected="0">
            <x v="14"/>
          </reference>
          <reference field="1" count="1" selected="0">
            <x v="6"/>
          </reference>
          <reference field="2" count="1" selected="0">
            <x v="16"/>
          </reference>
          <reference field="3" count="1" selected="0">
            <x v="34"/>
          </reference>
          <reference field="4" count="1">
            <x v="24"/>
          </reference>
        </references>
      </pivotArea>
    </format>
    <format dxfId="688">
      <pivotArea dataOnly="0" labelOnly="1" fieldPosition="0">
        <references count="5">
          <reference field="0" count="1" selected="0">
            <x v="16"/>
          </reference>
          <reference field="1" count="1" selected="0">
            <x v="6"/>
          </reference>
          <reference field="2" count="1" selected="0">
            <x v="26"/>
          </reference>
          <reference field="3" count="1" selected="0">
            <x v="46"/>
          </reference>
          <reference field="4" count="1">
            <x v="23"/>
          </reference>
        </references>
      </pivotArea>
    </format>
    <format dxfId="687">
      <pivotArea dataOnly="0" labelOnly="1" fieldPosition="0">
        <references count="5">
          <reference field="0" count="1" selected="0">
            <x v="8"/>
          </reference>
          <reference field="1" count="1" selected="0">
            <x v="7"/>
          </reference>
          <reference field="2" count="1" selected="0">
            <x v="7"/>
          </reference>
          <reference field="3" count="1" selected="0">
            <x v="1"/>
          </reference>
          <reference field="4" count="1">
            <x v="38"/>
          </reference>
        </references>
      </pivotArea>
    </format>
    <format dxfId="686">
      <pivotArea dataOnly="0" labelOnly="1" fieldPosition="0">
        <references count="5">
          <reference field="0" count="1" selected="0">
            <x v="2"/>
          </reference>
          <reference field="1" count="1" selected="0">
            <x v="7"/>
          </reference>
          <reference field="2" count="1" selected="0">
            <x v="7"/>
          </reference>
          <reference field="3" count="1" selected="0">
            <x v="25"/>
          </reference>
          <reference field="4" count="1">
            <x v="30"/>
          </reference>
        </references>
      </pivotArea>
    </format>
    <format dxfId="685">
      <pivotArea dataOnly="0" labelOnly="1" fieldPosition="0">
        <references count="5">
          <reference field="0" count="1" selected="0">
            <x v="2"/>
          </reference>
          <reference field="1" count="1" selected="0">
            <x v="7"/>
          </reference>
          <reference field="2" count="1" selected="0">
            <x v="7"/>
          </reference>
          <reference field="3" count="1" selected="0">
            <x v="33"/>
          </reference>
          <reference field="4" count="1">
            <x v="30"/>
          </reference>
        </references>
      </pivotArea>
    </format>
    <format dxfId="684">
      <pivotArea dataOnly="0" labelOnly="1" fieldPosition="0">
        <references count="5">
          <reference field="0" count="1" selected="0">
            <x v="2"/>
          </reference>
          <reference field="1" count="1" selected="0">
            <x v="7"/>
          </reference>
          <reference field="2" count="1" selected="0">
            <x v="7"/>
          </reference>
          <reference field="3" count="1" selected="0">
            <x v="40"/>
          </reference>
          <reference field="4" count="1">
            <x v="30"/>
          </reference>
        </references>
      </pivotArea>
    </format>
    <format dxfId="683">
      <pivotArea dataOnly="0" labelOnly="1" fieldPosition="0">
        <references count="5">
          <reference field="0" count="1" selected="0">
            <x v="2"/>
          </reference>
          <reference field="1" count="1" selected="0">
            <x v="7"/>
          </reference>
          <reference field="2" count="1" selected="0">
            <x v="12"/>
          </reference>
          <reference field="3" count="1" selected="0">
            <x v="48"/>
          </reference>
          <reference field="4" count="1">
            <x v="34"/>
          </reference>
        </references>
      </pivotArea>
    </format>
    <format dxfId="682">
      <pivotArea dataOnly="0" labelOnly="1" fieldPosition="0">
        <references count="5">
          <reference field="0" count="1" selected="0">
            <x v="2"/>
          </reference>
          <reference field="1" count="1" selected="0">
            <x v="7"/>
          </reference>
          <reference field="2" count="1" selected="0">
            <x v="12"/>
          </reference>
          <reference field="3" count="1" selected="0">
            <x v="52"/>
          </reference>
          <reference field="4" count="1">
            <x v="34"/>
          </reference>
        </references>
      </pivotArea>
    </format>
    <format dxfId="681">
      <pivotArea dataOnly="0" labelOnly="1" fieldPosition="0">
        <references count="5">
          <reference field="0" count="1" selected="0">
            <x v="20"/>
          </reference>
          <reference field="1" count="1" selected="0">
            <x v="7"/>
          </reference>
          <reference field="2" count="1" selected="0">
            <x v="21"/>
          </reference>
          <reference field="3" count="1" selected="0">
            <x v="12"/>
          </reference>
          <reference field="4" count="1">
            <x v="40"/>
          </reference>
        </references>
      </pivotArea>
    </format>
    <format dxfId="680">
      <pivotArea dataOnly="0" labelOnly="1" fieldPosition="0">
        <references count="5">
          <reference field="0" count="1" selected="0">
            <x v="3"/>
          </reference>
          <reference field="1" count="1" selected="0">
            <x v="7"/>
          </reference>
          <reference field="2" count="1" selected="0">
            <x v="21"/>
          </reference>
          <reference field="3" count="1" selected="0">
            <x v="14"/>
          </reference>
          <reference field="4" count="1">
            <x v="37"/>
          </reference>
        </references>
      </pivotArea>
    </format>
    <format dxfId="679">
      <pivotArea dataOnly="0" labelOnly="1" fieldPosition="0">
        <references count="5">
          <reference field="0" count="1" selected="0">
            <x v="5"/>
          </reference>
          <reference field="1" count="1" selected="0">
            <x v="7"/>
          </reference>
          <reference field="2" count="1" selected="0">
            <x v="21"/>
          </reference>
          <reference field="3" count="1" selected="0">
            <x v="57"/>
          </reference>
          <reference field="4" count="1">
            <x v="35"/>
          </reference>
        </references>
      </pivotArea>
    </format>
    <format dxfId="678">
      <pivotArea dataOnly="0" labelOnly="1" fieldPosition="0">
        <references count="5">
          <reference field="0" count="1" selected="0">
            <x v="12"/>
          </reference>
          <reference field="1" count="1" selected="0">
            <x v="7"/>
          </reference>
          <reference field="2" count="1" selected="0">
            <x v="21"/>
          </reference>
          <reference field="3" count="1" selected="0">
            <x v="64"/>
          </reference>
          <reference field="4" count="1">
            <x v="36"/>
          </reference>
        </references>
      </pivotArea>
    </format>
    <format dxfId="677">
      <pivotArea dataOnly="0" labelOnly="1" fieldPosition="0">
        <references count="5">
          <reference field="0" count="1" selected="0">
            <x v="3"/>
          </reference>
          <reference field="1" count="1" selected="0">
            <x v="7"/>
          </reference>
          <reference field="2" count="1" selected="0">
            <x v="21"/>
          </reference>
          <reference field="3" count="1" selected="0">
            <x v="67"/>
          </reference>
          <reference field="4" count="1">
            <x v="39"/>
          </reference>
        </references>
      </pivotArea>
    </format>
    <format dxfId="676">
      <pivotArea dataOnly="0" labelOnly="1" fieldPosition="0">
        <references count="5">
          <reference field="0" count="1" selected="0">
            <x v="18"/>
          </reference>
          <reference field="1" count="1" selected="0">
            <x v="7"/>
          </reference>
          <reference field="2" count="1" selected="0">
            <x v="23"/>
          </reference>
          <reference field="3" count="1" selected="0">
            <x v="18"/>
          </reference>
          <reference field="4" count="1">
            <x v="29"/>
          </reference>
        </references>
      </pivotArea>
    </format>
    <format dxfId="675">
      <pivotArea dataOnly="0" labelOnly="1" fieldPosition="0">
        <references count="5">
          <reference field="0" count="1" selected="0">
            <x v="3"/>
          </reference>
          <reference field="1" count="1" selected="0">
            <x v="7"/>
          </reference>
          <reference field="2" count="1" selected="0">
            <x v="28"/>
          </reference>
          <reference field="3" count="1" selected="0">
            <x v="21"/>
          </reference>
          <reference field="4" count="1">
            <x v="31"/>
          </reference>
        </references>
      </pivotArea>
    </format>
    <format dxfId="674">
      <pivotArea dataOnly="0" labelOnly="1" fieldPosition="0">
        <references count="5">
          <reference field="0" count="1" selected="0">
            <x v="3"/>
          </reference>
          <reference field="1" count="1" selected="0">
            <x v="7"/>
          </reference>
          <reference field="2" count="1" selected="0">
            <x v="28"/>
          </reference>
          <reference field="3" count="1" selected="0">
            <x v="22"/>
          </reference>
          <reference field="4" count="1">
            <x v="32"/>
          </reference>
        </references>
      </pivotArea>
    </format>
    <format dxfId="673">
      <pivotArea dataOnly="0" labelOnly="1" fieldPosition="0">
        <references count="5">
          <reference field="0" count="1" selected="0">
            <x v="11"/>
          </reference>
          <reference field="1" count="1" selected="0">
            <x v="7"/>
          </reference>
          <reference field="2" count="1" selected="0">
            <x v="28"/>
          </reference>
          <reference field="3" count="1" selected="0">
            <x v="24"/>
          </reference>
          <reference field="4" count="1">
            <x v="33"/>
          </reference>
        </references>
      </pivotArea>
    </format>
    <format dxfId="672">
      <pivotArea dataOnly="0" labelOnly="1" fieldPosition="0">
        <references count="5">
          <reference field="0" count="1" selected="0">
            <x v="18"/>
          </reference>
          <reference field="1" count="1" selected="0">
            <x v="8"/>
          </reference>
          <reference field="2" count="1" selected="0">
            <x v="8"/>
          </reference>
          <reference field="3" count="1" selected="0">
            <x v="3"/>
          </reference>
          <reference field="4" count="1">
            <x v="25"/>
          </reference>
        </references>
      </pivotArea>
    </format>
    <format dxfId="671">
      <pivotArea dataOnly="0" labelOnly="1" fieldPosition="0">
        <references count="5">
          <reference field="0" count="1" selected="0">
            <x v="5"/>
          </reference>
          <reference field="1" count="1" selected="0">
            <x v="8"/>
          </reference>
          <reference field="2" count="1" selected="0">
            <x v="8"/>
          </reference>
          <reference field="3" count="1" selected="0">
            <x v="31"/>
          </reference>
          <reference field="4" count="1">
            <x v="25"/>
          </reference>
        </references>
      </pivotArea>
    </format>
    <format dxfId="670">
      <pivotArea collapsedLevelsAreSubtotals="1" fieldPosition="0">
        <references count="2">
          <reference field="1" count="1" selected="0">
            <x v="1"/>
          </reference>
          <reference field="2" count="1">
            <x v="1"/>
          </reference>
        </references>
      </pivotArea>
    </format>
    <format dxfId="669">
      <pivotArea collapsedLevelsAreSubtotals="1" fieldPosition="0">
        <references count="5">
          <reference field="0" count="1" selected="0">
            <x v="13"/>
          </reference>
          <reference field="1" count="1" selected="0">
            <x v="1"/>
          </reference>
          <reference field="2" count="1" selected="0">
            <x v="1"/>
          </reference>
          <reference field="3" count="1" selected="0">
            <x v="2"/>
          </reference>
          <reference field="4" count="1">
            <x v="1"/>
          </reference>
        </references>
      </pivotArea>
    </format>
    <format dxfId="668">
      <pivotArea collapsedLevelsAreSubtotals="1" fieldPosition="0">
        <references count="5">
          <reference field="0" count="1" selected="0">
            <x v="15"/>
          </reference>
          <reference field="1" count="1" selected="0">
            <x v="1"/>
          </reference>
          <reference field="2" count="1" selected="0">
            <x v="1"/>
          </reference>
          <reference field="3" count="1" selected="0">
            <x v="28"/>
          </reference>
          <reference field="4" count="1">
            <x v="5"/>
          </reference>
        </references>
      </pivotArea>
    </format>
    <format dxfId="667">
      <pivotArea collapsedLevelsAreSubtotals="1" fieldPosition="0">
        <references count="5">
          <reference field="0" count="1" selected="0">
            <x v="6"/>
          </reference>
          <reference field="1" count="1" selected="0">
            <x v="1"/>
          </reference>
          <reference field="2" count="1" selected="0">
            <x v="1"/>
          </reference>
          <reference field="3" count="1" selected="0">
            <x v="36"/>
          </reference>
          <reference field="4" count="1">
            <x v="2"/>
          </reference>
        </references>
      </pivotArea>
    </format>
    <format dxfId="666">
      <pivotArea collapsedLevelsAreSubtotals="1" fieldPosition="0">
        <references count="5">
          <reference field="0" count="1" selected="0">
            <x v="5"/>
          </reference>
          <reference field="1" count="1" selected="0">
            <x v="1"/>
          </reference>
          <reference field="2" count="1" selected="0">
            <x v="1"/>
          </reference>
          <reference field="3" count="1" selected="0">
            <x v="45"/>
          </reference>
          <reference field="4" count="1">
            <x v="8"/>
          </reference>
        </references>
      </pivotArea>
    </format>
    <format dxfId="665">
      <pivotArea collapsedLevelsAreSubtotals="1" fieldPosition="0">
        <references count="5">
          <reference field="0" count="1" selected="0">
            <x v="13"/>
          </reference>
          <reference field="1" count="1" selected="0">
            <x v="1"/>
          </reference>
          <reference field="2" count="1" selected="0">
            <x v="1"/>
          </reference>
          <reference field="3" count="1" selected="0">
            <x v="47"/>
          </reference>
          <reference field="4" count="1">
            <x v="3"/>
          </reference>
        </references>
      </pivotArea>
    </format>
    <format dxfId="664">
      <pivotArea collapsedLevelsAreSubtotals="1" fieldPosition="0">
        <references count="5">
          <reference field="0" count="1" selected="0">
            <x v="18"/>
          </reference>
          <reference field="1" count="1" selected="0">
            <x v="1"/>
          </reference>
          <reference field="2" count="1" selected="0">
            <x v="1"/>
          </reference>
          <reference field="3" count="1" selected="0">
            <x v="54"/>
          </reference>
          <reference field="4" count="1">
            <x v="9"/>
          </reference>
        </references>
      </pivotArea>
    </format>
    <format dxfId="663">
      <pivotArea collapsedLevelsAreSubtotals="1" fieldPosition="0">
        <references count="2">
          <reference field="1" count="1" selected="0">
            <x v="1"/>
          </reference>
          <reference field="2" count="1">
            <x v="13"/>
          </reference>
        </references>
      </pivotArea>
    </format>
    <format dxfId="662">
      <pivotArea collapsedLevelsAreSubtotals="1" fieldPosition="0">
        <references count="5">
          <reference field="0" count="1" selected="0">
            <x v="1"/>
          </reference>
          <reference field="1" count="1" selected="0">
            <x v="1"/>
          </reference>
          <reference field="2" count="1" selected="0">
            <x v="13"/>
          </reference>
          <reference field="3" count="1" selected="0">
            <x v="60"/>
          </reference>
          <reference field="4" count="1">
            <x v="4"/>
          </reference>
        </references>
      </pivotArea>
    </format>
    <format dxfId="661">
      <pivotArea collapsedLevelsAreSubtotals="1" fieldPosition="0">
        <references count="5">
          <reference field="0" count="1" selected="0">
            <x v="14"/>
          </reference>
          <reference field="1" count="1" selected="0">
            <x v="1"/>
          </reference>
          <reference field="2" count="1" selected="0">
            <x v="13"/>
          </reference>
          <reference field="3" count="1" selected="0">
            <x v="63"/>
          </reference>
          <reference field="4" count="1">
            <x v="4"/>
          </reference>
        </references>
      </pivotArea>
    </format>
    <format dxfId="660">
      <pivotArea collapsedLevelsAreSubtotals="1" fieldPosition="0">
        <references count="5">
          <reference field="0" count="1" selected="0">
            <x v="13"/>
          </reference>
          <reference field="1" count="1" selected="0">
            <x v="1"/>
          </reference>
          <reference field="2" count="1" selected="0">
            <x v="13"/>
          </reference>
          <reference field="3" count="1" selected="0">
            <x v="65"/>
          </reference>
          <reference field="4" count="1">
            <x v="4"/>
          </reference>
        </references>
      </pivotArea>
    </format>
    <format dxfId="659">
      <pivotArea collapsedLevelsAreSubtotals="1" fieldPosition="0">
        <references count="2">
          <reference field="1" count="1" selected="0">
            <x v="1"/>
          </reference>
          <reference field="2" count="1">
            <x v="18"/>
          </reference>
        </references>
      </pivotArea>
    </format>
    <format dxfId="658">
      <pivotArea collapsedLevelsAreSubtotals="1" fieldPosition="0">
        <references count="5">
          <reference field="0" count="1" selected="0">
            <x v="14"/>
          </reference>
          <reference field="1" count="1" selected="0">
            <x v="1"/>
          </reference>
          <reference field="2" count="1" selected="0">
            <x v="18"/>
          </reference>
          <reference field="3" count="1" selected="0">
            <x v="10"/>
          </reference>
          <reference field="4" count="1">
            <x v="5"/>
          </reference>
        </references>
      </pivotArea>
    </format>
    <format dxfId="657">
      <pivotArea collapsedLevelsAreSubtotals="1" fieldPosition="0">
        <references count="5">
          <reference field="0" count="1" selected="0">
            <x v="16"/>
          </reference>
          <reference field="1" count="1" selected="0">
            <x v="1"/>
          </reference>
          <reference field="2" count="1" selected="0">
            <x v="18"/>
          </reference>
          <reference field="3" count="1" selected="0">
            <x v="13"/>
          </reference>
          <reference field="4" count="1">
            <x v="6"/>
          </reference>
        </references>
      </pivotArea>
    </format>
    <format dxfId="656">
      <pivotArea collapsedLevelsAreSubtotals="1" fieldPosition="0">
        <references count="2">
          <reference field="1" count="1" selected="0">
            <x v="1"/>
          </reference>
          <reference field="2" count="1">
            <x v="22"/>
          </reference>
        </references>
      </pivotArea>
    </format>
    <format dxfId="655">
      <pivotArea collapsedLevelsAreSubtotals="1" fieldPosition="0">
        <references count="5">
          <reference field="0" count="1" selected="0">
            <x v="16"/>
          </reference>
          <reference field="1" count="1" selected="0">
            <x v="1"/>
          </reference>
          <reference field="2" count="1" selected="0">
            <x v="22"/>
          </reference>
          <reference field="3" count="1" selected="0">
            <x v="17"/>
          </reference>
          <reference field="4" count="1">
            <x v="7"/>
          </reference>
        </references>
      </pivotArea>
    </format>
    <format dxfId="654">
      <pivotArea collapsedLevelsAreSubtotals="1" fieldPosition="0">
        <references count="5">
          <reference field="0" count="1" selected="0">
            <x v="14"/>
          </reference>
          <reference field="1" count="1" selected="0">
            <x v="1"/>
          </reference>
          <reference field="2" count="1" selected="0">
            <x v="22"/>
          </reference>
          <reference field="3" count="1" selected="0">
            <x v="20"/>
          </reference>
          <reference field="4" count="1">
            <x v="7"/>
          </reference>
        </references>
      </pivotArea>
    </format>
    <format dxfId="653">
      <pivotArea collapsedLevelsAreSubtotals="1" fieldPosition="0">
        <references count="5">
          <reference field="0" count="1" selected="0">
            <x v="4"/>
          </reference>
          <reference field="1" count="1" selected="0">
            <x v="1"/>
          </reference>
          <reference field="2" count="1" selected="0">
            <x v="22"/>
          </reference>
          <reference field="3" count="1" selected="0">
            <x v="23"/>
          </reference>
          <reference field="4" count="1">
            <x v="7"/>
          </reference>
        </references>
      </pivotArea>
    </format>
    <format dxfId="652">
      <pivotArea collapsedLevelsAreSubtotals="1" fieldPosition="0">
        <references count="2">
          <reference field="1" count="1" selected="0">
            <x v="2"/>
          </reference>
          <reference field="2" count="1">
            <x v="6"/>
          </reference>
        </references>
      </pivotArea>
    </format>
    <format dxfId="651">
      <pivotArea collapsedLevelsAreSubtotals="1" fieldPosition="0">
        <references count="5">
          <reference field="0" count="1" selected="0">
            <x v="1"/>
          </reference>
          <reference field="1" count="1" selected="0">
            <x v="2"/>
          </reference>
          <reference field="2" count="1" selected="0">
            <x v="6"/>
          </reference>
          <reference field="3" count="1" selected="0">
            <x v="5"/>
          </reference>
          <reference field="4" count="1">
            <x v="28"/>
          </reference>
        </references>
      </pivotArea>
    </format>
    <format dxfId="650">
      <pivotArea collapsedLevelsAreSubtotals="1" fieldPosition="0">
        <references count="2">
          <reference field="1" count="1" selected="0">
            <x v="2"/>
          </reference>
          <reference field="2" count="1">
            <x v="15"/>
          </reference>
        </references>
      </pivotArea>
    </format>
    <format dxfId="649">
      <pivotArea collapsedLevelsAreSubtotals="1" fieldPosition="0">
        <references count="5">
          <reference field="0" count="1" selected="0">
            <x v="1"/>
          </reference>
          <reference field="1" count="1" selected="0">
            <x v="2"/>
          </reference>
          <reference field="2" count="1" selected="0">
            <x v="15"/>
          </reference>
          <reference field="3" count="1" selected="0">
            <x v="27"/>
          </reference>
          <reference field="4" count="1">
            <x v="28"/>
          </reference>
        </references>
      </pivotArea>
    </format>
    <format dxfId="648">
      <pivotArea collapsedLevelsAreSubtotals="1" fieldPosition="0">
        <references count="5">
          <reference field="0" count="1" selected="0">
            <x v="18"/>
          </reference>
          <reference field="1" count="1" selected="0">
            <x v="2"/>
          </reference>
          <reference field="2" count="1" selected="0">
            <x v="15"/>
          </reference>
          <reference field="3" count="1" selected="0">
            <x v="35"/>
          </reference>
          <reference field="4" count="1">
            <x v="28"/>
          </reference>
        </references>
      </pivotArea>
    </format>
    <format dxfId="647">
      <pivotArea collapsedLevelsAreSubtotals="1" fieldPosition="0">
        <references count="5">
          <reference field="0" count="1" selected="0">
            <x v="5"/>
          </reference>
          <reference field="1" count="1" selected="0">
            <x v="2"/>
          </reference>
          <reference field="2" count="1" selected="0">
            <x v="15"/>
          </reference>
          <reference field="3" count="1" selected="0">
            <x v="42"/>
          </reference>
          <reference field="4" count="1">
            <x v="28"/>
          </reference>
        </references>
      </pivotArea>
    </format>
    <format dxfId="646">
      <pivotArea collapsedLevelsAreSubtotals="1" fieldPosition="0">
        <references count="2">
          <reference field="1" count="1" selected="0">
            <x v="3"/>
          </reference>
          <reference field="2" count="1">
            <x v="2"/>
          </reference>
        </references>
      </pivotArea>
    </format>
    <format dxfId="645">
      <pivotArea collapsedLevelsAreSubtotals="1" fieldPosition="0">
        <references count="5">
          <reference field="0" count="1" selected="0">
            <x v="10"/>
          </reference>
          <reference field="1" count="1" selected="0">
            <x v="3"/>
          </reference>
          <reference field="2" count="1" selected="0">
            <x v="2"/>
          </reference>
          <reference field="3" count="1" selected="0">
            <x v="7"/>
          </reference>
          <reference field="4" count="1">
            <x v="11"/>
          </reference>
        </references>
      </pivotArea>
    </format>
    <format dxfId="644">
      <pivotArea collapsedLevelsAreSubtotals="1" fieldPosition="0">
        <references count="2">
          <reference field="1" count="1" selected="0">
            <x v="3"/>
          </reference>
          <reference field="2" count="1">
            <x v="11"/>
          </reference>
        </references>
      </pivotArea>
    </format>
    <format dxfId="643">
      <pivotArea collapsedLevelsAreSubtotals="1" fieldPosition="0">
        <references count="5">
          <reference field="0" count="1" selected="0">
            <x v="17"/>
          </reference>
          <reference field="1" count="1" selected="0">
            <x v="3"/>
          </reference>
          <reference field="2" count="1" selected="0">
            <x v="11"/>
          </reference>
          <reference field="3" count="1" selected="0">
            <x v="30"/>
          </reference>
          <reference field="4" count="1">
            <x v="10"/>
          </reference>
        </references>
      </pivotArea>
    </format>
    <format dxfId="642">
      <pivotArea collapsedLevelsAreSubtotals="1" fieldPosition="0">
        <references count="5">
          <reference field="0" count="1" selected="0">
            <x v="1"/>
          </reference>
          <reference field="1" count="1" selected="0">
            <x v="3"/>
          </reference>
          <reference field="2" count="1" selected="0">
            <x v="11"/>
          </reference>
          <reference field="3" count="1" selected="0">
            <x v="38"/>
          </reference>
          <reference field="4" count="1">
            <x v="14"/>
          </reference>
        </references>
      </pivotArea>
    </format>
    <format dxfId="641">
      <pivotArea collapsedLevelsAreSubtotals="1" fieldPosition="0">
        <references count="5">
          <reference field="0" count="1" selected="0">
            <x v="14"/>
          </reference>
          <reference field="1" count="1" selected="0">
            <x v="3"/>
          </reference>
          <reference field="2" count="1" selected="0">
            <x v="11"/>
          </reference>
          <reference field="3" count="1" selected="0">
            <x v="44"/>
          </reference>
          <reference field="4" count="1">
            <x v="14"/>
          </reference>
        </references>
      </pivotArea>
    </format>
    <format dxfId="640">
      <pivotArea collapsedLevelsAreSubtotals="1" fieldPosition="0">
        <references count="5">
          <reference field="0" count="1" selected="0">
            <x v="16"/>
          </reference>
          <reference field="1" count="1" selected="0">
            <x v="3"/>
          </reference>
          <reference field="2" count="1" selected="0">
            <x v="11"/>
          </reference>
          <reference field="3" count="1" selected="0">
            <x v="51"/>
          </reference>
          <reference field="4" count="1">
            <x v="14"/>
          </reference>
        </references>
      </pivotArea>
    </format>
    <format dxfId="639">
      <pivotArea collapsedLevelsAreSubtotals="1" fieldPosition="0">
        <references count="5">
          <reference field="0" count="1" selected="0">
            <x v="13"/>
          </reference>
          <reference field="1" count="1" selected="0">
            <x v="3"/>
          </reference>
          <reference field="2" count="1" selected="0">
            <x v="11"/>
          </reference>
          <reference field="3" count="1" selected="0">
            <x v="55"/>
          </reference>
          <reference field="4" count="1">
            <x v="14"/>
          </reference>
        </references>
      </pivotArea>
    </format>
    <format dxfId="638">
      <pivotArea collapsedLevelsAreSubtotals="1" fieldPosition="0">
        <references count="5">
          <reference field="0" count="1" selected="0">
            <x v="2"/>
          </reference>
          <reference field="1" count="1" selected="0">
            <x v="3"/>
          </reference>
          <reference field="2" count="1" selected="0">
            <x v="11"/>
          </reference>
          <reference field="3" count="1" selected="0">
            <x v="59"/>
          </reference>
          <reference field="4" count="1">
            <x v="14"/>
          </reference>
        </references>
      </pivotArea>
    </format>
    <format dxfId="637">
      <pivotArea collapsedLevelsAreSubtotals="1" fieldPosition="0">
        <references count="2">
          <reference field="1" count="1" selected="0">
            <x v="3"/>
          </reference>
          <reference field="2" count="1">
            <x v="19"/>
          </reference>
        </references>
      </pivotArea>
    </format>
    <format dxfId="636">
      <pivotArea collapsedLevelsAreSubtotals="1" fieldPosition="0">
        <references count="5">
          <reference field="0" count="1" selected="0">
            <x v="21"/>
          </reference>
          <reference field="1" count="1" selected="0">
            <x v="3"/>
          </reference>
          <reference field="2" count="1" selected="0">
            <x v="19"/>
          </reference>
          <reference field="3" count="1" selected="0">
            <x v="11"/>
          </reference>
          <reference field="4" count="1">
            <x v="14"/>
          </reference>
        </references>
      </pivotArea>
    </format>
    <format dxfId="635">
      <pivotArea collapsedLevelsAreSubtotals="1" fieldPosition="0">
        <references count="5">
          <reference field="0" count="1" selected="0">
            <x v="1"/>
          </reference>
          <reference field="1" count="1" selected="0">
            <x v="3"/>
          </reference>
          <reference field="2" count="1" selected="0">
            <x v="19"/>
          </reference>
          <reference field="3" count="1" selected="0">
            <x v="62"/>
          </reference>
          <reference field="4" count="1">
            <x v="13"/>
          </reference>
        </references>
      </pivotArea>
    </format>
    <format dxfId="634">
      <pivotArea collapsedLevelsAreSubtotals="1" fieldPosition="0">
        <references count="5">
          <reference field="0" count="1" selected="0">
            <x v="6"/>
          </reference>
          <reference field="1" count="1" selected="0">
            <x v="3"/>
          </reference>
          <reference field="2" count="1" selected="0">
            <x v="19"/>
          </reference>
          <reference field="3" count="1" selected="0">
            <x v="68"/>
          </reference>
          <reference field="4" count="1">
            <x v="12"/>
          </reference>
        </references>
      </pivotArea>
    </format>
    <format dxfId="633">
      <pivotArea collapsedLevelsAreSubtotals="1" fieldPosition="0">
        <references count="2">
          <reference field="1" count="1" selected="0">
            <x v="3"/>
          </reference>
          <reference field="2" count="1">
            <x v="27"/>
          </reference>
        </references>
      </pivotArea>
    </format>
    <format dxfId="632">
      <pivotArea collapsedLevelsAreSubtotals="1" fieldPosition="0">
        <references count="5">
          <reference field="0" count="1" selected="0">
            <x v="6"/>
          </reference>
          <reference field="1" count="1" selected="0">
            <x v="3"/>
          </reference>
          <reference field="2" count="1" selected="0">
            <x v="27"/>
          </reference>
          <reference field="3" count="1" selected="0">
            <x v="15"/>
          </reference>
          <reference field="4" count="1">
            <x v="14"/>
          </reference>
        </references>
      </pivotArea>
    </format>
    <format dxfId="631">
      <pivotArea collapsedLevelsAreSubtotals="1" fieldPosition="0">
        <references count="5">
          <reference field="0" count="1" selected="0">
            <x v="16"/>
          </reference>
          <reference field="1" count="1" selected="0">
            <x v="3"/>
          </reference>
          <reference field="2" count="1" selected="0">
            <x v="27"/>
          </reference>
          <reference field="3" count="1" selected="0">
            <x v="16"/>
          </reference>
          <reference field="4" count="1">
            <x v="14"/>
          </reference>
        </references>
      </pivotArea>
    </format>
    <format dxfId="630">
      <pivotArea collapsedLevelsAreSubtotals="1" fieldPosition="0">
        <references count="5">
          <reference field="0" count="1" selected="0">
            <x v="16"/>
          </reference>
          <reference field="1" count="1" selected="0">
            <x v="3"/>
          </reference>
          <reference field="2" count="1" selected="0">
            <x v="27"/>
          </reference>
          <reference field="3" count="1" selected="0">
            <x v="19"/>
          </reference>
          <reference field="4" count="1">
            <x v="14"/>
          </reference>
        </references>
      </pivotArea>
    </format>
    <format dxfId="629">
      <pivotArea collapsedLevelsAreSubtotals="1" fieldPosition="0">
        <references count="2">
          <reference field="1" count="1" selected="0">
            <x v="4"/>
          </reference>
          <reference field="2" count="1">
            <x v="3"/>
          </reference>
        </references>
      </pivotArea>
    </format>
    <format dxfId="628">
      <pivotArea collapsedLevelsAreSubtotals="1" fieldPosition="0">
        <references count="5">
          <reference field="0" count="1" selected="0">
            <x v="18"/>
          </reference>
          <reference field="1" count="1" selected="0">
            <x v="4"/>
          </reference>
          <reference field="2" count="1" selected="0">
            <x v="3"/>
          </reference>
          <reference field="3" count="1" selected="0">
            <x v="6"/>
          </reference>
          <reference field="4" count="1">
            <x v="27"/>
          </reference>
        </references>
      </pivotArea>
    </format>
    <format dxfId="627">
      <pivotArea collapsedLevelsAreSubtotals="1" fieldPosition="0">
        <references count="2">
          <reference field="1" count="1" selected="0">
            <x v="4"/>
          </reference>
          <reference field="2" count="1">
            <x v="14"/>
          </reference>
        </references>
      </pivotArea>
    </format>
    <format dxfId="626">
      <pivotArea collapsedLevelsAreSubtotals="1" fieldPosition="0">
        <references count="5">
          <reference field="0" count="1" selected="0">
            <x v="14"/>
          </reference>
          <reference field="1" count="1" selected="0">
            <x v="4"/>
          </reference>
          <reference field="2" count="1" selected="0">
            <x v="14"/>
          </reference>
          <reference field="3" count="1" selected="0">
            <x v="29"/>
          </reference>
          <reference field="4" count="1">
            <x v="27"/>
          </reference>
        </references>
      </pivotArea>
    </format>
    <format dxfId="625">
      <pivotArea collapsedLevelsAreSubtotals="1" fieldPosition="0">
        <references count="2">
          <reference field="1" count="1" selected="0">
            <x v="4"/>
          </reference>
          <reference field="2" count="1">
            <x v="20"/>
          </reference>
        </references>
      </pivotArea>
    </format>
    <format dxfId="624">
      <pivotArea collapsedLevelsAreSubtotals="1" fieldPosition="0">
        <references count="5">
          <reference field="0" count="1" selected="0">
            <x v="9"/>
          </reference>
          <reference field="1" count="1" selected="0">
            <x v="4"/>
          </reference>
          <reference field="2" count="1" selected="0">
            <x v="20"/>
          </reference>
          <reference field="3" count="1" selected="0">
            <x v="39"/>
          </reference>
          <reference field="4" count="1">
            <x v="26"/>
          </reference>
        </references>
      </pivotArea>
    </format>
    <format dxfId="623">
      <pivotArea collapsedLevelsAreSubtotals="1" fieldPosition="0">
        <references count="2">
          <reference field="1" count="1" selected="0">
            <x v="4"/>
          </reference>
          <reference field="2" count="1">
            <x v="24"/>
          </reference>
        </references>
      </pivotArea>
    </format>
    <format dxfId="622">
      <pivotArea collapsedLevelsAreSubtotals="1" fieldPosition="0">
        <references count="5">
          <reference field="0" count="1" selected="0">
            <x v="7"/>
          </reference>
          <reference field="1" count="1" selected="0">
            <x v="4"/>
          </reference>
          <reference field="2" count="1" selected="0">
            <x v="24"/>
          </reference>
          <reference field="3" count="1" selected="0">
            <x v="43"/>
          </reference>
          <reference field="4" count="1">
            <x v="26"/>
          </reference>
        </references>
      </pivotArea>
    </format>
    <format dxfId="621">
      <pivotArea collapsedLevelsAreSubtotals="1" fieldPosition="0">
        <references count="5">
          <reference field="0" count="1" selected="0">
            <x v="5"/>
          </reference>
          <reference field="1" count="1" selected="0">
            <x v="4"/>
          </reference>
          <reference field="2" count="1" selected="0">
            <x v="24"/>
          </reference>
          <reference field="3" count="1" selected="0">
            <x v="56"/>
          </reference>
          <reference field="4" count="1">
            <x v="27"/>
          </reference>
        </references>
      </pivotArea>
    </format>
    <format dxfId="620">
      <pivotArea collapsedLevelsAreSubtotals="1" fieldPosition="0">
        <references count="2">
          <reference field="1" count="1" selected="0">
            <x v="5"/>
          </reference>
          <reference field="2" count="1">
            <x v="4"/>
          </reference>
        </references>
      </pivotArea>
    </format>
    <format dxfId="619">
      <pivotArea collapsedLevelsAreSubtotals="1" fieldPosition="0">
        <references count="5">
          <reference field="0" count="1" selected="0">
            <x v="1"/>
          </reference>
          <reference field="1" count="1" selected="0">
            <x v="5"/>
          </reference>
          <reference field="2" count="1" selected="0">
            <x v="4"/>
          </reference>
          <reference field="3" count="1" selected="0">
            <x v="8"/>
          </reference>
          <reference field="4" count="1">
            <x v="16"/>
          </reference>
        </references>
      </pivotArea>
    </format>
    <format dxfId="618">
      <pivotArea collapsedLevelsAreSubtotals="1" fieldPosition="0">
        <references count="5">
          <reference field="0" count="1" selected="0">
            <x v="1"/>
          </reference>
          <reference field="1" count="1" selected="0">
            <x v="5"/>
          </reference>
          <reference field="2" count="1" selected="0">
            <x v="4"/>
          </reference>
          <reference field="3" count="1" selected="0">
            <x v="32"/>
          </reference>
          <reference field="4" count="1">
            <x v="16"/>
          </reference>
        </references>
      </pivotArea>
    </format>
    <format dxfId="617">
      <pivotArea collapsedLevelsAreSubtotals="1" fieldPosition="0">
        <references count="5">
          <reference field="0" count="1" selected="0">
            <x v="6"/>
          </reference>
          <reference field="1" count="1" selected="0">
            <x v="5"/>
          </reference>
          <reference field="2" count="1" selected="0">
            <x v="4"/>
          </reference>
          <reference field="3" count="1" selected="0">
            <x v="37"/>
          </reference>
          <reference field="4" count="1">
            <x v="16"/>
          </reference>
        </references>
      </pivotArea>
    </format>
    <format dxfId="616">
      <pivotArea collapsedLevelsAreSubtotals="1" fieldPosition="0">
        <references count="5">
          <reference field="0" count="1" selected="0">
            <x v="20"/>
          </reference>
          <reference field="1" count="1" selected="0">
            <x v="5"/>
          </reference>
          <reference field="2" count="1" selected="0">
            <x v="4"/>
          </reference>
          <reference field="3" count="1" selected="0">
            <x v="41"/>
          </reference>
          <reference field="4" count="1">
            <x v="16"/>
          </reference>
        </references>
      </pivotArea>
    </format>
    <format dxfId="615">
      <pivotArea collapsedLevelsAreSubtotals="1" fieldPosition="0">
        <references count="5">
          <reference field="0" count="1" selected="0">
            <x v="20"/>
          </reference>
          <reference field="1" count="1" selected="0">
            <x v="5"/>
          </reference>
          <reference field="2" count="1" selected="0">
            <x v="4"/>
          </reference>
          <reference field="3" count="1" selected="0">
            <x v="49"/>
          </reference>
          <reference field="4" count="1">
            <x v="20"/>
          </reference>
        </references>
      </pivotArea>
    </format>
    <format dxfId="614">
      <pivotArea collapsedLevelsAreSubtotals="1" fieldPosition="0">
        <references count="2">
          <reference field="1" count="1" selected="0">
            <x v="5"/>
          </reference>
          <reference field="2" count="1">
            <x v="10"/>
          </reference>
        </references>
      </pivotArea>
    </format>
    <format dxfId="613">
      <pivotArea collapsedLevelsAreSubtotals="1" fieldPosition="0">
        <references count="5">
          <reference field="0" count="1" selected="0">
            <x v="1"/>
          </reference>
          <reference field="1" count="1" selected="0">
            <x v="5"/>
          </reference>
          <reference field="2" count="1" selected="0">
            <x v="10"/>
          </reference>
          <reference field="3" count="1" selected="0">
            <x v="53"/>
          </reference>
          <reference field="4" count="1">
            <x v="17"/>
          </reference>
        </references>
      </pivotArea>
    </format>
    <format dxfId="612">
      <pivotArea collapsedLevelsAreSubtotals="1" fieldPosition="0">
        <references count="2">
          <reference field="1" count="1" selected="0">
            <x v="5"/>
          </reference>
          <reference field="2" count="1">
            <x v="17"/>
          </reference>
        </references>
      </pivotArea>
    </format>
    <format dxfId="611">
      <pivotArea collapsedLevelsAreSubtotals="1" fieldPosition="0">
        <references count="5">
          <reference field="0" count="1" selected="0">
            <x v="6"/>
          </reference>
          <reference field="1" count="1" selected="0">
            <x v="5"/>
          </reference>
          <reference field="2" count="1" selected="0">
            <x v="17"/>
          </reference>
          <reference field="3" count="1" selected="0">
            <x v="58"/>
          </reference>
          <reference field="4" count="1">
            <x v="18"/>
          </reference>
        </references>
      </pivotArea>
    </format>
    <format dxfId="610">
      <pivotArea collapsedLevelsAreSubtotals="1" fieldPosition="0">
        <references count="5">
          <reference field="0" count="1" selected="0">
            <x v="14"/>
          </reference>
          <reference field="1" count="1" selected="0">
            <x v="5"/>
          </reference>
          <reference field="2" count="1" selected="0">
            <x v="17"/>
          </reference>
          <reference field="3" count="1" selected="0">
            <x v="61"/>
          </reference>
          <reference field="4" count="1">
            <x v="19"/>
          </reference>
        </references>
      </pivotArea>
    </format>
    <format dxfId="609">
      <pivotArea collapsedLevelsAreSubtotals="1" fieldPosition="0">
        <references count="5">
          <reference field="0" count="1" selected="0">
            <x v="20"/>
          </reference>
          <reference field="1" count="1" selected="0">
            <x v="5"/>
          </reference>
          <reference field="2" count="1" selected="0">
            <x v="17"/>
          </reference>
          <reference field="3" count="1" selected="0">
            <x v="66"/>
          </reference>
          <reference field="4" count="1">
            <x v="15"/>
          </reference>
        </references>
      </pivotArea>
    </format>
    <format dxfId="608">
      <pivotArea collapsedLevelsAreSubtotals="1" fieldPosition="0">
        <references count="2">
          <reference field="1" count="1" selected="0">
            <x v="5"/>
          </reference>
          <reference field="2" count="1">
            <x v="25"/>
          </reference>
        </references>
      </pivotArea>
    </format>
    <format dxfId="607">
      <pivotArea collapsedLevelsAreSubtotals="1" fieldPosition="0">
        <references count="5">
          <reference field="0" count="1" selected="0">
            <x v="19"/>
          </reference>
          <reference field="1" count="1" selected="0">
            <x v="5"/>
          </reference>
          <reference field="2" count="1" selected="0">
            <x v="25"/>
          </reference>
          <reference field="3" count="1" selected="0">
            <x v="9"/>
          </reference>
          <reference field="4" count="1">
            <x v="18"/>
          </reference>
        </references>
      </pivotArea>
    </format>
    <format dxfId="606">
      <pivotArea collapsedLevelsAreSubtotals="1" fieldPosition="0">
        <references count="2">
          <reference field="1" count="1" selected="0">
            <x v="6"/>
          </reference>
          <reference field="2" count="1">
            <x v="5"/>
          </reference>
        </references>
      </pivotArea>
    </format>
    <format dxfId="605">
      <pivotArea collapsedLevelsAreSubtotals="1" fieldPosition="0">
        <references count="5">
          <reference field="0" count="1" selected="0">
            <x v="12"/>
          </reference>
          <reference field="1" count="1" selected="0">
            <x v="6"/>
          </reference>
          <reference field="2" count="1" selected="0">
            <x v="5"/>
          </reference>
          <reference field="3" count="1" selected="0">
            <x v="4"/>
          </reference>
          <reference field="4" count="1">
            <x v="21"/>
          </reference>
        </references>
      </pivotArea>
    </format>
    <format dxfId="604">
      <pivotArea collapsedLevelsAreSubtotals="1" fieldPosition="0">
        <references count="2">
          <reference field="1" count="1" selected="0">
            <x v="6"/>
          </reference>
          <reference field="2" count="1">
            <x v="9"/>
          </reference>
        </references>
      </pivotArea>
    </format>
    <format dxfId="603">
      <pivotArea collapsedLevelsAreSubtotals="1" fieldPosition="0">
        <references count="5">
          <reference field="0" count="1" selected="0">
            <x v="16"/>
          </reference>
          <reference field="1" count="1" selected="0">
            <x v="6"/>
          </reference>
          <reference field="2" count="1" selected="0">
            <x v="9"/>
          </reference>
          <reference field="3" count="1" selected="0">
            <x v="26"/>
          </reference>
          <reference field="4" count="1">
            <x v="22"/>
          </reference>
        </references>
      </pivotArea>
    </format>
    <format dxfId="602">
      <pivotArea collapsedLevelsAreSubtotals="1" fieldPosition="0">
        <references count="2">
          <reference field="1" count="1" selected="0">
            <x v="6"/>
          </reference>
          <reference field="2" count="1">
            <x v="16"/>
          </reference>
        </references>
      </pivotArea>
    </format>
    <format dxfId="601">
      <pivotArea collapsedLevelsAreSubtotals="1" fieldPosition="0">
        <references count="5">
          <reference field="0" count="1" selected="0">
            <x v="14"/>
          </reference>
          <reference field="1" count="1" selected="0">
            <x v="6"/>
          </reference>
          <reference field="2" count="1" selected="0">
            <x v="16"/>
          </reference>
          <reference field="3" count="1" selected="0">
            <x v="34"/>
          </reference>
          <reference field="4" count="1">
            <x v="24"/>
          </reference>
        </references>
      </pivotArea>
    </format>
    <format dxfId="600">
      <pivotArea collapsedLevelsAreSubtotals="1" fieldPosition="0">
        <references count="2">
          <reference field="1" count="1" selected="0">
            <x v="6"/>
          </reference>
          <reference field="2" count="1">
            <x v="26"/>
          </reference>
        </references>
      </pivotArea>
    </format>
    <format dxfId="599">
      <pivotArea collapsedLevelsAreSubtotals="1" fieldPosition="0">
        <references count="5">
          <reference field="0" count="1" selected="0">
            <x v="16"/>
          </reference>
          <reference field="1" count="1" selected="0">
            <x v="6"/>
          </reference>
          <reference field="2" count="1" selected="0">
            <x v="26"/>
          </reference>
          <reference field="3" count="1" selected="0">
            <x v="46"/>
          </reference>
          <reference field="4" count="1">
            <x v="23"/>
          </reference>
        </references>
      </pivotArea>
    </format>
    <format dxfId="598">
      <pivotArea collapsedLevelsAreSubtotals="1" fieldPosition="0">
        <references count="2">
          <reference field="1" count="1" selected="0">
            <x v="7"/>
          </reference>
          <reference field="2" count="1">
            <x v="7"/>
          </reference>
        </references>
      </pivotArea>
    </format>
    <format dxfId="597">
      <pivotArea collapsedLevelsAreSubtotals="1" fieldPosition="0">
        <references count="5">
          <reference field="0" count="1" selected="0">
            <x v="8"/>
          </reference>
          <reference field="1" count="1" selected="0">
            <x v="7"/>
          </reference>
          <reference field="2" count="1" selected="0">
            <x v="7"/>
          </reference>
          <reference field="3" count="1" selected="0">
            <x v="1"/>
          </reference>
          <reference field="4" count="1">
            <x v="38"/>
          </reference>
        </references>
      </pivotArea>
    </format>
    <format dxfId="596">
      <pivotArea collapsedLevelsAreSubtotals="1" fieldPosition="0">
        <references count="5">
          <reference field="0" count="1" selected="0">
            <x v="2"/>
          </reference>
          <reference field="1" count="1" selected="0">
            <x v="7"/>
          </reference>
          <reference field="2" count="1" selected="0">
            <x v="7"/>
          </reference>
          <reference field="3" count="1" selected="0">
            <x v="25"/>
          </reference>
          <reference field="4" count="1">
            <x v="30"/>
          </reference>
        </references>
      </pivotArea>
    </format>
    <format dxfId="595">
      <pivotArea collapsedLevelsAreSubtotals="1" fieldPosition="0">
        <references count="5">
          <reference field="0" count="1" selected="0">
            <x v="2"/>
          </reference>
          <reference field="1" count="1" selected="0">
            <x v="7"/>
          </reference>
          <reference field="2" count="1" selected="0">
            <x v="7"/>
          </reference>
          <reference field="3" count="1" selected="0">
            <x v="33"/>
          </reference>
          <reference field="4" count="1">
            <x v="30"/>
          </reference>
        </references>
      </pivotArea>
    </format>
    <format dxfId="594">
      <pivotArea collapsedLevelsAreSubtotals="1" fieldPosition="0">
        <references count="5">
          <reference field="0" count="1" selected="0">
            <x v="2"/>
          </reference>
          <reference field="1" count="1" selected="0">
            <x v="7"/>
          </reference>
          <reference field="2" count="1" selected="0">
            <x v="7"/>
          </reference>
          <reference field="3" count="1" selected="0">
            <x v="40"/>
          </reference>
          <reference field="4" count="1">
            <x v="30"/>
          </reference>
        </references>
      </pivotArea>
    </format>
    <format dxfId="593">
      <pivotArea collapsedLevelsAreSubtotals="1" fieldPosition="0">
        <references count="2">
          <reference field="1" count="1" selected="0">
            <x v="7"/>
          </reference>
          <reference field="2" count="1">
            <x v="12"/>
          </reference>
        </references>
      </pivotArea>
    </format>
    <format dxfId="592">
      <pivotArea collapsedLevelsAreSubtotals="1" fieldPosition="0">
        <references count="5">
          <reference field="0" count="1" selected="0">
            <x v="2"/>
          </reference>
          <reference field="1" count="1" selected="0">
            <x v="7"/>
          </reference>
          <reference field="2" count="1" selected="0">
            <x v="12"/>
          </reference>
          <reference field="3" count="1" selected="0">
            <x v="48"/>
          </reference>
          <reference field="4" count="1">
            <x v="34"/>
          </reference>
        </references>
      </pivotArea>
    </format>
    <format dxfId="591">
      <pivotArea collapsedLevelsAreSubtotals="1" fieldPosition="0">
        <references count="5">
          <reference field="0" count="1" selected="0">
            <x v="2"/>
          </reference>
          <reference field="1" count="1" selected="0">
            <x v="7"/>
          </reference>
          <reference field="2" count="1" selected="0">
            <x v="12"/>
          </reference>
          <reference field="3" count="1" selected="0">
            <x v="52"/>
          </reference>
          <reference field="4" count="1">
            <x v="34"/>
          </reference>
        </references>
      </pivotArea>
    </format>
    <format dxfId="590">
      <pivotArea collapsedLevelsAreSubtotals="1" fieldPosition="0">
        <references count="2">
          <reference field="1" count="1" selected="0">
            <x v="7"/>
          </reference>
          <reference field="2" count="1">
            <x v="21"/>
          </reference>
        </references>
      </pivotArea>
    </format>
    <format dxfId="589">
      <pivotArea collapsedLevelsAreSubtotals="1" fieldPosition="0">
        <references count="5">
          <reference field="0" count="1" selected="0">
            <x v="20"/>
          </reference>
          <reference field="1" count="1" selected="0">
            <x v="7"/>
          </reference>
          <reference field="2" count="1" selected="0">
            <x v="21"/>
          </reference>
          <reference field="3" count="1" selected="0">
            <x v="12"/>
          </reference>
          <reference field="4" count="1">
            <x v="40"/>
          </reference>
        </references>
      </pivotArea>
    </format>
    <format dxfId="588">
      <pivotArea collapsedLevelsAreSubtotals="1" fieldPosition="0">
        <references count="5">
          <reference field="0" count="1" selected="0">
            <x v="3"/>
          </reference>
          <reference field="1" count="1" selected="0">
            <x v="7"/>
          </reference>
          <reference field="2" count="1" selected="0">
            <x v="21"/>
          </reference>
          <reference field="3" count="1" selected="0">
            <x v="14"/>
          </reference>
          <reference field="4" count="1">
            <x v="37"/>
          </reference>
        </references>
      </pivotArea>
    </format>
    <format dxfId="587">
      <pivotArea collapsedLevelsAreSubtotals="1" fieldPosition="0">
        <references count="5">
          <reference field="0" count="1" selected="0">
            <x v="5"/>
          </reference>
          <reference field="1" count="1" selected="0">
            <x v="7"/>
          </reference>
          <reference field="2" count="1" selected="0">
            <x v="21"/>
          </reference>
          <reference field="3" count="1" selected="0">
            <x v="57"/>
          </reference>
          <reference field="4" count="1">
            <x v="35"/>
          </reference>
        </references>
      </pivotArea>
    </format>
    <format dxfId="586">
      <pivotArea collapsedLevelsAreSubtotals="1" fieldPosition="0">
        <references count="5">
          <reference field="0" count="1" selected="0">
            <x v="12"/>
          </reference>
          <reference field="1" count="1" selected="0">
            <x v="7"/>
          </reference>
          <reference field="2" count="1" selected="0">
            <x v="21"/>
          </reference>
          <reference field="3" count="1" selected="0">
            <x v="64"/>
          </reference>
          <reference field="4" count="1">
            <x v="36"/>
          </reference>
        </references>
      </pivotArea>
    </format>
    <format dxfId="585">
      <pivotArea collapsedLevelsAreSubtotals="1" fieldPosition="0">
        <references count="5">
          <reference field="0" count="1" selected="0">
            <x v="3"/>
          </reference>
          <reference field="1" count="1" selected="0">
            <x v="7"/>
          </reference>
          <reference field="2" count="1" selected="0">
            <x v="21"/>
          </reference>
          <reference field="3" count="1" selected="0">
            <x v="67"/>
          </reference>
          <reference field="4" count="1">
            <x v="39"/>
          </reference>
        </references>
      </pivotArea>
    </format>
    <format dxfId="584">
      <pivotArea collapsedLevelsAreSubtotals="1" fieldPosition="0">
        <references count="2">
          <reference field="1" count="1" selected="0">
            <x v="7"/>
          </reference>
          <reference field="2" count="1">
            <x v="23"/>
          </reference>
        </references>
      </pivotArea>
    </format>
    <format dxfId="583">
      <pivotArea collapsedLevelsAreSubtotals="1" fieldPosition="0">
        <references count="5">
          <reference field="0" count="1" selected="0">
            <x v="18"/>
          </reference>
          <reference field="1" count="1" selected="0">
            <x v="7"/>
          </reference>
          <reference field="2" count="1" selected="0">
            <x v="23"/>
          </reference>
          <reference field="3" count="1" selected="0">
            <x v="18"/>
          </reference>
          <reference field="4" count="1">
            <x v="29"/>
          </reference>
        </references>
      </pivotArea>
    </format>
    <format dxfId="582">
      <pivotArea collapsedLevelsAreSubtotals="1" fieldPosition="0">
        <references count="2">
          <reference field="1" count="1" selected="0">
            <x v="7"/>
          </reference>
          <reference field="2" count="1">
            <x v="28"/>
          </reference>
        </references>
      </pivotArea>
    </format>
    <format dxfId="581">
      <pivotArea collapsedLevelsAreSubtotals="1" fieldPosition="0">
        <references count="5">
          <reference field="0" count="1" selected="0">
            <x v="3"/>
          </reference>
          <reference field="1" count="1" selected="0">
            <x v="7"/>
          </reference>
          <reference field="2" count="1" selected="0">
            <x v="28"/>
          </reference>
          <reference field="3" count="1" selected="0">
            <x v="21"/>
          </reference>
          <reference field="4" count="1">
            <x v="31"/>
          </reference>
        </references>
      </pivotArea>
    </format>
    <format dxfId="580">
      <pivotArea collapsedLevelsAreSubtotals="1" fieldPosition="0">
        <references count="5">
          <reference field="0" count="1" selected="0">
            <x v="3"/>
          </reference>
          <reference field="1" count="1" selected="0">
            <x v="7"/>
          </reference>
          <reference field="2" count="1" selected="0">
            <x v="28"/>
          </reference>
          <reference field="3" count="1" selected="0">
            <x v="22"/>
          </reference>
          <reference field="4" count="1">
            <x v="32"/>
          </reference>
        </references>
      </pivotArea>
    </format>
    <format dxfId="579">
      <pivotArea collapsedLevelsAreSubtotals="1" fieldPosition="0">
        <references count="5">
          <reference field="0" count="1" selected="0">
            <x v="11"/>
          </reference>
          <reference field="1" count="1" selected="0">
            <x v="7"/>
          </reference>
          <reference field="2" count="1" selected="0">
            <x v="28"/>
          </reference>
          <reference field="3" count="1" selected="0">
            <x v="24"/>
          </reference>
          <reference field="4" count="1">
            <x v="33"/>
          </reference>
        </references>
      </pivotArea>
    </format>
    <format dxfId="578">
      <pivotArea collapsedLevelsAreSubtotals="1" fieldPosition="0">
        <references count="2">
          <reference field="1" count="1" selected="0">
            <x v="8"/>
          </reference>
          <reference field="2" count="1">
            <x v="8"/>
          </reference>
        </references>
      </pivotArea>
    </format>
    <format dxfId="577">
      <pivotArea collapsedLevelsAreSubtotals="1" fieldPosition="0">
        <references count="5">
          <reference field="0" count="1" selected="0">
            <x v="18"/>
          </reference>
          <reference field="1" count="1" selected="0">
            <x v="8"/>
          </reference>
          <reference field="2" count="1" selected="0">
            <x v="8"/>
          </reference>
          <reference field="3" count="1" selected="0">
            <x v="3"/>
          </reference>
          <reference field="4" count="1">
            <x v="25"/>
          </reference>
        </references>
      </pivotArea>
    </format>
    <format dxfId="576">
      <pivotArea collapsedLevelsAreSubtotals="1" fieldPosition="0">
        <references count="5">
          <reference field="0" count="1" selected="0">
            <x v="5"/>
          </reference>
          <reference field="1" count="1" selected="0">
            <x v="8"/>
          </reference>
          <reference field="2" count="1" selected="0">
            <x v="8"/>
          </reference>
          <reference field="3" count="1" selected="0">
            <x v="31"/>
          </reference>
          <reference field="4" count="1">
            <x v="25"/>
          </reference>
        </references>
      </pivotArea>
    </format>
    <format dxfId="575">
      <pivotArea field="0" type="button" dataOnly="0" labelOnly="1" outline="0" axis="axisRow" fieldPosition="3"/>
    </format>
    <format dxfId="574">
      <pivotArea field="4" type="button" dataOnly="0" labelOnly="1" outline="0" axis="axisRow" fieldPosition="4"/>
    </format>
    <format dxfId="573">
      <pivotArea dataOnly="0" labelOnly="1" outline="0" fieldPosition="0">
        <references count="1">
          <reference field="4294967294" count="5">
            <x v="0"/>
            <x v="1"/>
            <x v="2"/>
            <x v="3"/>
            <x v="4"/>
          </reference>
        </references>
      </pivotArea>
    </format>
    <format dxfId="572">
      <pivotArea field="2" type="button" dataOnly="0" labelOnly="1" outline="0" axis="axisRow" fieldPosition="1"/>
    </format>
    <format dxfId="571">
      <pivotArea dataOnly="0" fieldPosition="0">
        <references count="1">
          <reference field="2" count="1">
            <x v="1"/>
          </reference>
        </references>
      </pivotArea>
    </format>
    <format dxfId="570">
      <pivotArea dataOnly="0" fieldPosition="0">
        <references count="1">
          <reference field="2" count="1">
            <x v="13"/>
          </reference>
        </references>
      </pivotArea>
    </format>
    <format dxfId="569">
      <pivotArea dataOnly="0" fieldPosition="0">
        <references count="1">
          <reference field="2" count="1">
            <x v="18"/>
          </reference>
        </references>
      </pivotArea>
    </format>
    <format dxfId="568">
      <pivotArea dataOnly="0" fieldPosition="0">
        <references count="1">
          <reference field="2" count="1">
            <x v="22"/>
          </reference>
        </references>
      </pivotArea>
    </format>
    <format dxfId="567">
      <pivotArea dataOnly="0" fieldPosition="0">
        <references count="1">
          <reference field="2" count="1">
            <x v="6"/>
          </reference>
        </references>
      </pivotArea>
    </format>
    <format dxfId="566">
      <pivotArea dataOnly="0" fieldPosition="0">
        <references count="1">
          <reference field="2" count="1">
            <x v="15"/>
          </reference>
        </references>
      </pivotArea>
    </format>
    <format dxfId="565">
      <pivotArea dataOnly="0" fieldPosition="0">
        <references count="1">
          <reference field="2" count="1">
            <x v="2"/>
          </reference>
        </references>
      </pivotArea>
    </format>
    <format dxfId="564">
      <pivotArea dataOnly="0" fieldPosition="0">
        <references count="1">
          <reference field="2" count="1">
            <x v="11"/>
          </reference>
        </references>
      </pivotArea>
    </format>
    <format dxfId="563">
      <pivotArea dataOnly="0" fieldPosition="0">
        <references count="1">
          <reference field="2" count="1">
            <x v="19"/>
          </reference>
        </references>
      </pivotArea>
    </format>
    <format dxfId="562">
      <pivotArea dataOnly="0" fieldPosition="0">
        <references count="1">
          <reference field="2" count="1">
            <x v="27"/>
          </reference>
        </references>
      </pivotArea>
    </format>
    <format dxfId="561">
      <pivotArea dataOnly="0" fieldPosition="0">
        <references count="1">
          <reference field="2" count="1">
            <x v="3"/>
          </reference>
        </references>
      </pivotArea>
    </format>
    <format dxfId="560">
      <pivotArea dataOnly="0" fieldPosition="0">
        <references count="1">
          <reference field="2" count="1">
            <x v="14"/>
          </reference>
        </references>
      </pivotArea>
    </format>
    <format dxfId="559">
      <pivotArea dataOnly="0" fieldPosition="0">
        <references count="1">
          <reference field="2" count="1">
            <x v="20"/>
          </reference>
        </references>
      </pivotArea>
    </format>
    <format dxfId="558">
      <pivotArea dataOnly="0" fieldPosition="0">
        <references count="1">
          <reference field="2" count="1">
            <x v="24"/>
          </reference>
        </references>
      </pivotArea>
    </format>
    <format dxfId="557">
      <pivotArea collapsedLevelsAreSubtotals="1" fieldPosition="0">
        <references count="5">
          <reference field="0" count="1" selected="0">
            <x v="7"/>
          </reference>
          <reference field="1" count="1" selected="0">
            <x v="4"/>
          </reference>
          <reference field="2" count="1" selected="0">
            <x v="24"/>
          </reference>
          <reference field="3" count="1" selected="0">
            <x v="43"/>
          </reference>
          <reference field="4" count="1">
            <x v="26"/>
          </reference>
        </references>
      </pivotArea>
    </format>
    <format dxfId="556">
      <pivotArea collapsedLevelsAreSubtotals="1" fieldPosition="0">
        <references count="5">
          <reference field="0" count="1" selected="0">
            <x v="12"/>
          </reference>
          <reference field="1" count="1" selected="0">
            <x v="4"/>
          </reference>
          <reference field="2" count="1" selected="0">
            <x v="24"/>
          </reference>
          <reference field="3" count="1" selected="0">
            <x v="50"/>
          </reference>
          <reference field="4" count="1">
            <x v="42"/>
          </reference>
        </references>
      </pivotArea>
    </format>
    <format dxfId="555">
      <pivotArea collapsedLevelsAreSubtotals="1" fieldPosition="0">
        <references count="5">
          <reference field="0" count="1" selected="0">
            <x v="5"/>
          </reference>
          <reference field="1" count="1" selected="0">
            <x v="4"/>
          </reference>
          <reference field="2" count="1" selected="0">
            <x v="24"/>
          </reference>
          <reference field="3" count="1" selected="0">
            <x v="56"/>
          </reference>
          <reference field="4" count="1">
            <x v="27"/>
          </reference>
        </references>
      </pivotArea>
    </format>
    <format dxfId="554">
      <pivotArea dataOnly="0" fieldPosition="0">
        <references count="1">
          <reference field="2" count="1">
            <x v="4"/>
          </reference>
        </references>
      </pivotArea>
    </format>
    <format dxfId="553">
      <pivotArea dataOnly="0" fieldPosition="0">
        <references count="1">
          <reference field="2" count="1">
            <x v="10"/>
          </reference>
        </references>
      </pivotArea>
    </format>
    <format dxfId="552">
      <pivotArea dataOnly="0" fieldPosition="0">
        <references count="1">
          <reference field="2" count="1">
            <x v="17"/>
          </reference>
        </references>
      </pivotArea>
    </format>
    <format dxfId="551">
      <pivotArea dataOnly="0" fieldPosition="0">
        <references count="1">
          <reference field="2" count="1">
            <x v="25"/>
          </reference>
        </references>
      </pivotArea>
    </format>
    <format dxfId="550">
      <pivotArea dataOnly="0" fieldPosition="0">
        <references count="1">
          <reference field="2" count="1">
            <x v="5"/>
          </reference>
        </references>
      </pivotArea>
    </format>
    <format dxfId="549">
      <pivotArea dataOnly="0" fieldPosition="0">
        <references count="1">
          <reference field="2" count="1">
            <x v="9"/>
          </reference>
        </references>
      </pivotArea>
    </format>
    <format dxfId="548">
      <pivotArea dataOnly="0" fieldPosition="0">
        <references count="1">
          <reference field="2" count="1">
            <x v="16"/>
          </reference>
        </references>
      </pivotArea>
    </format>
    <format dxfId="547">
      <pivotArea dataOnly="0" fieldPosition="0">
        <references count="1">
          <reference field="2" count="1">
            <x v="26"/>
          </reference>
        </references>
      </pivotArea>
    </format>
    <format dxfId="546">
      <pivotArea dataOnly="0" fieldPosition="0">
        <references count="1">
          <reference field="2" count="1">
            <x v="7"/>
          </reference>
        </references>
      </pivotArea>
    </format>
    <format dxfId="545">
      <pivotArea dataOnly="0" fieldPosition="0">
        <references count="1">
          <reference field="2" count="1">
            <x v="12"/>
          </reference>
        </references>
      </pivotArea>
    </format>
    <format dxfId="544">
      <pivotArea dataOnly="0" fieldPosition="0">
        <references count="1">
          <reference field="2" count="1">
            <x v="21"/>
          </reference>
        </references>
      </pivotArea>
    </format>
    <format dxfId="543">
      <pivotArea dataOnly="0" fieldPosition="0">
        <references count="1">
          <reference field="2" count="1">
            <x v="28"/>
          </reference>
        </references>
      </pivotArea>
    </format>
    <format dxfId="542">
      <pivotArea dataOnly="0" fieldPosition="0">
        <references count="1">
          <reference field="2" count="1">
            <x v="23"/>
          </reference>
        </references>
      </pivotArea>
    </format>
    <format dxfId="541">
      <pivotArea dataOnly="0" fieldPosition="0">
        <references count="1">
          <reference field="2" count="1">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J61" firstHeaderRow="1" firstDataRow="1" firstDataCol="9"/>
  <pivotFields count="18">
    <pivotField axis="axisRow" outline="0" showAll="0" defaultSubtotal="0">
      <items count="65">
        <item x="0"/>
        <item h="1" x="1"/>
        <item h="1" x="2"/>
        <item h="1" x="3"/>
        <item h="1" x="4"/>
        <item h="1" x="5"/>
        <item h="1" x="6"/>
        <item h="1" x="7"/>
        <item h="1"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pivotField>
    <pivotField axis="axisRow" outline="0" showAll="0" defaultSubtotal="0">
      <items count="64">
        <item x="13"/>
        <item x="17"/>
        <item x="58"/>
        <item x="18"/>
        <item x="5"/>
        <item x="2"/>
        <item x="6"/>
        <item x="0"/>
        <item m="1" x="60"/>
        <item m="1" x="61"/>
        <item m="1" x="63"/>
        <item m="1" x="62"/>
        <item x="38"/>
        <item x="52"/>
        <item x="53"/>
        <item x="46"/>
        <item x="42"/>
        <item x="33"/>
        <item x="16"/>
        <item x="45"/>
        <item x="44"/>
        <item x="43"/>
        <item x="37"/>
        <item x="36"/>
        <item x="35"/>
        <item x="41"/>
        <item x="39"/>
        <item x="7"/>
        <item x="9"/>
        <item x="15"/>
        <item x="11"/>
        <item x="4"/>
        <item x="59"/>
        <item x="23"/>
        <item x="24"/>
        <item x="27"/>
        <item x="56"/>
        <item x="22"/>
        <item x="3"/>
        <item x="30"/>
        <item x="21"/>
        <item x="32"/>
        <item x="1"/>
        <item x="51"/>
        <item x="10"/>
        <item x="55"/>
        <item x="20"/>
        <item x="19"/>
        <item x="28"/>
        <item x="26"/>
        <item x="25"/>
        <item x="31"/>
        <item x="14"/>
        <item x="40"/>
        <item x="12"/>
        <item x="29"/>
        <item x="54"/>
        <item x="8"/>
        <item x="34"/>
        <item x="57"/>
        <item x="47"/>
        <item x="48"/>
        <item x="49"/>
        <item x="50"/>
      </items>
    </pivotField>
    <pivotField name="Milestone Reporting Units" axis="axisRow" showAll="0">
      <items count="38">
        <item x="8"/>
        <item x="25"/>
        <item x="7"/>
        <item x="15"/>
        <item x="16"/>
        <item x="26"/>
        <item x="6"/>
        <item x="9"/>
        <item x="14"/>
        <item x="13"/>
        <item x="33"/>
        <item x="28"/>
        <item x="2"/>
        <item x="12"/>
        <item x="11"/>
        <item x="0"/>
        <item x="19"/>
        <item x="31"/>
        <item x="29"/>
        <item x="27"/>
        <item x="22"/>
        <item x="4"/>
        <item x="21"/>
        <item x="17"/>
        <item x="10"/>
        <item x="18"/>
        <item m="1" x="35"/>
        <item x="20"/>
        <item x="30"/>
        <item x="1"/>
        <item x="24"/>
        <item m="1" x="36"/>
        <item x="23"/>
        <item x="34"/>
        <item x="3"/>
        <item x="5"/>
        <item x="32"/>
        <item t="default"/>
      </items>
    </pivotField>
    <pivotField showAll="0"/>
    <pivotField showAll="0"/>
    <pivotField axis="axisRow" outline="0" showAll="0" defaultSubtotal="0">
      <items count="8">
        <item n=" Agriculture" x="0"/>
        <item x="1"/>
        <item x="5"/>
        <item x="2"/>
        <item x="3"/>
        <item x="6"/>
        <item x="7"/>
        <item x="4"/>
      </items>
    </pivotField>
    <pivotField axis="axisRow" outline="0" showAll="0" defaultSubtotal="0">
      <items count="11">
        <item x="0"/>
        <item x="2"/>
        <item x="5"/>
        <item x="7"/>
        <item x="6"/>
        <item x="1"/>
        <item x="3"/>
        <item x="8"/>
        <item x="9"/>
        <item x="4"/>
        <item x="10"/>
      </items>
    </pivotField>
    <pivotField axis="axisRow" outline="0" showAll="0" defaultSubtotal="0">
      <items count="26">
        <item x="0"/>
        <item x="4"/>
        <item x="1"/>
        <item x="7"/>
        <item x="2"/>
        <item x="8"/>
        <item x="3"/>
        <item x="10"/>
        <item x="9"/>
        <item x="22"/>
        <item x="5"/>
        <item x="19"/>
        <item x="23"/>
        <item x="24"/>
        <item x="25"/>
        <item x="15"/>
        <item x="17"/>
        <item x="6"/>
        <item x="18"/>
        <item x="13"/>
        <item x="12"/>
        <item x="20"/>
        <item x="16"/>
        <item x="11"/>
        <item x="21"/>
        <item x="14"/>
      </items>
    </pivotField>
    <pivotField axis="axisRow" outline="0" showAll="0" defaultSubtotal="0">
      <items count="41">
        <item x="0"/>
        <item x="1"/>
        <item x="2"/>
        <item x="3"/>
        <item x="4"/>
        <item x="5"/>
        <item x="6"/>
        <item x="7"/>
        <item x="8"/>
        <item x="9"/>
        <item x="10"/>
        <item x="11"/>
        <item x="12"/>
        <item x="13"/>
        <item x="14"/>
        <item x="15"/>
        <item x="16"/>
        <item x="17"/>
        <item x="18"/>
        <item x="19"/>
        <item x="20"/>
        <item x="21"/>
        <item x="22"/>
        <item x="23"/>
        <item x="24"/>
        <item x="25"/>
        <item x="26"/>
        <item x="27"/>
        <item x="28"/>
        <item x="37"/>
        <item x="38"/>
        <item x="39"/>
        <item x="40"/>
        <item x="29"/>
        <item x="30"/>
        <item x="31"/>
        <item x="32"/>
        <item x="33"/>
        <item x="34"/>
        <item x="35"/>
        <item x="36"/>
      </items>
    </pivotField>
    <pivotField axis="axisRow" outline="0" showAll="0" defaultSubtotal="0">
      <items count="37">
        <item x="32"/>
        <item x="28"/>
        <item x="31"/>
        <item x="0"/>
        <item x="30"/>
        <item x="29"/>
        <item x="34"/>
        <item x="25"/>
        <item x="2"/>
        <item x="26"/>
        <item x="15"/>
        <item x="12"/>
        <item x="5"/>
        <item x="4"/>
        <item x="16"/>
        <item x="27"/>
        <item x="7"/>
        <item x="18"/>
        <item x="17"/>
        <item x="20"/>
        <item x="8"/>
        <item x="1"/>
        <item x="10"/>
        <item x="14"/>
        <item x="33"/>
        <item x="21"/>
        <item x="36"/>
        <item x="11"/>
        <item x="9"/>
        <item x="13"/>
        <item x="23"/>
        <item x="6"/>
        <item x="19"/>
        <item x="24"/>
        <item x="35"/>
        <item x="3"/>
        <item x="22"/>
      </items>
    </pivotField>
    <pivotField axis="axisRow" outline="0" showAll="0" defaultSubtotal="0">
      <items count="24">
        <item x="11"/>
        <item x="17"/>
        <item x="10"/>
        <item x="15"/>
        <item x="12"/>
        <item x="16"/>
        <item x="9"/>
        <item x="8"/>
        <item x="1"/>
        <item x="3"/>
        <item x="23"/>
        <item x="20"/>
        <item x="0"/>
        <item x="5"/>
        <item x="21"/>
        <item x="18"/>
        <item x="7"/>
        <item x="19"/>
        <item x="13"/>
        <item x="2"/>
        <item x="14"/>
        <item x="4"/>
        <item x="22"/>
        <item x="6"/>
      </items>
    </pivotField>
    <pivotField showAll="0"/>
    <pivotField showAll="0"/>
    <pivotField showAll="0"/>
    <pivotField showAll="0"/>
    <pivotField showAll="0"/>
    <pivotField dataField="1" showAll="0"/>
    <pivotField showAll="0"/>
  </pivotFields>
  <rowFields count="9">
    <field x="5"/>
    <field x="8"/>
    <field x="9"/>
    <field x="6"/>
    <field x="7"/>
    <field x="10"/>
    <field x="0"/>
    <field x="1"/>
    <field x="2"/>
  </rowFields>
  <rowItems count="58">
    <i>
      <x/>
      <x/>
      <x v="3"/>
      <x/>
      <x/>
      <x v="12"/>
      <x/>
      <x v="7"/>
      <x v="15"/>
    </i>
    <i r="1">
      <x v="2"/>
      <x v="8"/>
      <x/>
      <x v="4"/>
      <x v="19"/>
      <x v="9"/>
      <x v="28"/>
      <x v="15"/>
    </i>
    <i r="1">
      <x v="3"/>
      <x v="35"/>
      <x v="5"/>
      <x v="6"/>
      <x v="8"/>
      <x v="10"/>
      <x v="44"/>
      <x v="29"/>
    </i>
    <i r="6">
      <x v="11"/>
      <x v="5"/>
      <x v="6"/>
    </i>
    <i r="1">
      <x v="4"/>
      <x v="13"/>
      <x v="1"/>
      <x v="1"/>
      <x v="9"/>
      <x v="12"/>
      <x v="30"/>
      <x v="2"/>
    </i>
    <i r="1">
      <x v="5"/>
      <x v="12"/>
      <x v="6"/>
      <x v="10"/>
      <x v="21"/>
      <x v="13"/>
      <x v="54"/>
      <x v="29"/>
    </i>
    <i r="6">
      <x v="14"/>
      <x/>
      <x/>
    </i>
    <i r="1">
      <x v="6"/>
      <x v="31"/>
      <x v="9"/>
      <x v="17"/>
      <x v="13"/>
      <x v="15"/>
      <x v="52"/>
      <x v="29"/>
    </i>
    <i r="1">
      <x v="7"/>
      <x v="16"/>
      <x/>
      <x v="3"/>
      <x v="23"/>
      <x v="16"/>
      <x v="29"/>
      <x v="7"/>
    </i>
    <i r="1">
      <x v="8"/>
      <x v="20"/>
      <x v="2"/>
      <x v="5"/>
      <x v="16"/>
      <x v="17"/>
      <x v="18"/>
      <x v="24"/>
    </i>
    <i>
      <x v="1"/>
      <x v="9"/>
      <x v="28"/>
      <x v="1"/>
      <x v="2"/>
      <x v="7"/>
      <x v="22"/>
      <x v="47"/>
      <x v="29"/>
    </i>
    <i r="4">
      <x v="3"/>
      <x v="7"/>
      <x v="18"/>
      <x v="1"/>
      <x v="2"/>
    </i>
    <i r="1">
      <x v="10"/>
      <x v="22"/>
      <x v="6"/>
      <x v="8"/>
      <x v="6"/>
      <x v="19"/>
      <x v="6"/>
      <x v="14"/>
    </i>
    <i r="1">
      <x v="11"/>
      <x v="27"/>
      <x v="9"/>
      <x v="7"/>
      <x v="2"/>
      <x v="20"/>
      <x v="3"/>
      <x v="13"/>
    </i>
    <i r="1">
      <x v="12"/>
      <x v="20"/>
      <x v="4"/>
      <x v="23"/>
      <x v="16"/>
      <x v="21"/>
      <x v="18"/>
      <x v="24"/>
    </i>
    <i>
      <x v="2"/>
      <x v="23"/>
      <x v="36"/>
      <x v="7"/>
      <x v="22"/>
      <x v="1"/>
      <x v="33"/>
      <x v="39"/>
      <x v="2"/>
    </i>
    <i r="1">
      <x v="24"/>
      <x v="20"/>
      <x v="1"/>
      <x v="16"/>
      <x v="15"/>
      <x v="34"/>
      <x v="18"/>
      <x v="24"/>
    </i>
    <i r="1">
      <x v="25"/>
      <x v="30"/>
      <x v="6"/>
      <x v="2"/>
      <x v="2"/>
      <x v="35"/>
      <x v="51"/>
      <x v="29"/>
    </i>
    <i r="6">
      <x v="36"/>
      <x v="41"/>
      <x v="25"/>
    </i>
    <i r="6">
      <x v="37"/>
      <x v="17"/>
      <x v="16"/>
    </i>
    <i>
      <x v="3"/>
      <x v="13"/>
      <x v="11"/>
      <x v="3"/>
      <x v="20"/>
      <x v="2"/>
      <x v="23"/>
      <x v="46"/>
      <x v="29"/>
    </i>
    <i r="1">
      <x v="14"/>
      <x v="29"/>
      <x v="1"/>
      <x v="19"/>
      <x/>
      <x v="24"/>
      <x v="40"/>
      <x v="9"/>
    </i>
    <i r="1">
      <x v="15"/>
      <x v="23"/>
      <x v="7"/>
      <x v="25"/>
      <x v="4"/>
      <x v="25"/>
      <x v="37"/>
      <x v="8"/>
    </i>
    <i r="1">
      <x v="16"/>
      <x v="10"/>
      <x v="8"/>
      <x v="7"/>
      <x v="18"/>
      <x v="26"/>
      <x v="33"/>
      <x v="3"/>
    </i>
    <i r="1">
      <x v="17"/>
      <x v="14"/>
      <x/>
      <x v="4"/>
      <x v="20"/>
      <x v="27"/>
      <x v="34"/>
      <x v="4"/>
    </i>
    <i>
      <x v="4"/>
      <x v="18"/>
      <x v="18"/>
      <x/>
      <x/>
      <x v="3"/>
      <x v="28"/>
      <x v="50"/>
      <x v="29"/>
    </i>
    <i r="1">
      <x v="19"/>
      <x v="17"/>
      <x v="5"/>
      <x v="1"/>
      <x/>
      <x v="29"/>
      <x v="49"/>
      <x v="29"/>
    </i>
    <i r="1">
      <x v="20"/>
      <x v="32"/>
      <x v="9"/>
      <x v="3"/>
      <x v="5"/>
      <x v="30"/>
      <x v="35"/>
      <x v="23"/>
    </i>
    <i r="1">
      <x v="21"/>
      <x v="19"/>
      <x v="6"/>
      <x v="2"/>
      <x/>
      <x v="31"/>
      <x v="48"/>
      <x v="29"/>
    </i>
    <i>
      <x v="5"/>
      <x v="26"/>
      <x v="20"/>
      <x v="1"/>
      <x v="18"/>
      <x v="16"/>
      <x v="38"/>
      <x v="18"/>
      <x v="24"/>
    </i>
    <i>
      <x v="6"/>
      <x v="27"/>
      <x v="33"/>
      <x v="9"/>
      <x v="11"/>
      <x v="16"/>
      <x v="39"/>
      <x v="58"/>
      <x v="27"/>
    </i>
    <i r="1">
      <x v="28"/>
      <x v="7"/>
      <x/>
      <x v="21"/>
      <x v="17"/>
      <x v="40"/>
      <x v="24"/>
      <x v="22"/>
    </i>
    <i r="1">
      <x v="29"/>
      <x v="24"/>
      <x v="10"/>
      <x v="12"/>
      <x v="23"/>
      <x v="59"/>
      <x v="56"/>
      <x v="29"/>
    </i>
    <i r="1">
      <x v="30"/>
      <x v="6"/>
      <x v="10"/>
      <x v="12"/>
      <x v="22"/>
      <x v="60"/>
      <x v="45"/>
      <x v="29"/>
    </i>
    <i r="6">
      <x v="61"/>
      <x v="36"/>
      <x v="10"/>
    </i>
    <i r="1">
      <x v="31"/>
      <x v="34"/>
      <x v="10"/>
      <x v="13"/>
      <x v="12"/>
      <x v="62"/>
      <x v="59"/>
      <x v="29"/>
    </i>
    <i r="6">
      <x v="63"/>
      <x v="2"/>
      <x v="33"/>
    </i>
    <i r="1">
      <x v="32"/>
      <x v="26"/>
      <x v="10"/>
      <x v="14"/>
      <x v="10"/>
      <x v="64"/>
      <x v="32"/>
      <x v="23"/>
    </i>
    <i r="1">
      <x v="33"/>
      <x v="9"/>
      <x v="5"/>
      <x v="24"/>
      <x v="9"/>
      <x v="41"/>
      <x v="23"/>
      <x v="22"/>
    </i>
    <i r="6">
      <x v="42"/>
      <x v="22"/>
      <x v="20"/>
    </i>
    <i r="6">
      <x v="43"/>
      <x v="12"/>
      <x v="32"/>
    </i>
    <i r="1">
      <x v="34"/>
      <x v="15"/>
      <x v="6"/>
      <x v="6"/>
      <x v="11"/>
      <x v="44"/>
      <x v="26"/>
      <x v="30"/>
    </i>
    <i r="6">
      <x v="45"/>
      <x v="53"/>
      <x v="1"/>
    </i>
    <i r="6">
      <x v="46"/>
      <x v="25"/>
      <x v="5"/>
    </i>
    <i r="1">
      <x v="35"/>
      <x v="1"/>
      <x v="6"/>
      <x v="7"/>
      <x v="11"/>
      <x v="47"/>
      <x v="16"/>
      <x v="19"/>
    </i>
    <i r="1">
      <x v="36"/>
      <x v="5"/>
      <x v="6"/>
      <x v="10"/>
      <x v="19"/>
      <x v="48"/>
      <x v="21"/>
      <x v="11"/>
    </i>
    <i r="1">
      <x v="37"/>
      <x v="4"/>
      <x v="6"/>
      <x v="10"/>
      <x v="19"/>
      <x v="49"/>
      <x v="20"/>
      <x v="11"/>
    </i>
    <i r="1">
      <x v="38"/>
      <x v="2"/>
      <x/>
      <x/>
      <x v="14"/>
      <x v="50"/>
      <x v="19"/>
      <x v="29"/>
    </i>
    <i r="1">
      <x v="39"/>
      <x v="30"/>
      <x v="6"/>
      <x v="8"/>
      <x v="14"/>
      <x v="51"/>
      <x v="15"/>
      <x v="18"/>
    </i>
    <i r="6">
      <x v="52"/>
      <x v="60"/>
      <x v="18"/>
    </i>
    <i r="6">
      <x v="53"/>
      <x v="61"/>
      <x v="18"/>
    </i>
    <i r="6">
      <x v="54"/>
      <x v="62"/>
      <x v="18"/>
    </i>
    <i r="6">
      <x v="55"/>
      <x v="63"/>
      <x v="18"/>
    </i>
    <i r="1">
      <x v="40"/>
      <x/>
      <x v="6"/>
      <x v="9"/>
      <x v="15"/>
      <x v="56"/>
      <x v="43"/>
      <x v="28"/>
    </i>
    <i r="6">
      <x v="57"/>
      <x v="13"/>
      <x v="17"/>
    </i>
    <i r="6">
      <x v="58"/>
      <x v="14"/>
      <x v="36"/>
    </i>
    <i>
      <x v="7"/>
      <x v="22"/>
      <x v="25"/>
      <x/>
      <x v="15"/>
      <x v="16"/>
      <x v="32"/>
      <x v="55"/>
      <x v="29"/>
    </i>
    <i t="grand">
      <x/>
    </i>
  </rowItems>
  <colItems count="1">
    <i/>
  </colItems>
  <dataFields count="1">
    <dataField name="Milestone Target" fld="16" baseField="9" baseItem="12"/>
  </dataFields>
  <formats count="541">
    <format dxfId="540">
      <pivotArea field="9" type="button" dataOnly="0" labelOnly="1" outline="0" axis="axisRow" fieldPosition="2"/>
    </format>
    <format dxfId="539">
      <pivotArea field="1" type="button" dataOnly="0" labelOnly="1" outline="0" axis="axisRow" fieldPosition="7"/>
    </format>
    <format dxfId="538">
      <pivotArea field="9" type="button" dataOnly="0" labelOnly="1" outline="0" axis="axisRow" fieldPosition="2"/>
    </format>
    <format dxfId="537">
      <pivotArea field="5" type="button" dataOnly="0" labelOnly="1" outline="0" axis="axisRow" fieldPosition="0"/>
    </format>
    <format dxfId="536">
      <pivotArea field="1" type="button" dataOnly="0" labelOnly="1" outline="0" axis="axisRow" fieldPosition="7"/>
    </format>
    <format dxfId="535">
      <pivotArea field="9" type="button" dataOnly="0" labelOnly="1" outline="0" axis="axisRow" fieldPosition="2"/>
    </format>
    <format dxfId="534">
      <pivotArea field="6" type="button" dataOnly="0" labelOnly="1" outline="0" axis="axisRow" fieldPosition="3"/>
    </format>
    <format dxfId="533">
      <pivotArea field="10" type="button" dataOnly="0" labelOnly="1" outline="0" axis="axisRow" fieldPosition="5"/>
    </format>
    <format dxfId="532">
      <pivotArea field="2" type="button" dataOnly="0" labelOnly="1" outline="0" axis="axisRow" fieldPosition="8"/>
    </format>
    <format dxfId="531">
      <pivotArea dataOnly="0" labelOnly="1" outline="0" axis="axisValues" fieldPosition="0"/>
    </format>
    <format dxfId="530">
      <pivotArea dataOnly="0" labelOnly="1" fieldPosition="0">
        <references count="1">
          <reference field="5" count="0"/>
        </references>
      </pivotArea>
    </format>
    <format dxfId="529">
      <pivotArea dataOnly="0" labelOnly="1" outline="0" axis="axisValues" fieldPosition="0"/>
    </format>
    <format dxfId="528">
      <pivotArea field="9" type="button" dataOnly="0" labelOnly="1" outline="0" axis="axisRow" fieldPosition="2"/>
    </format>
    <format dxfId="527">
      <pivotArea field="9" type="button" dataOnly="0" labelOnly="1" outline="0" axis="axisRow" fieldPosition="2"/>
    </format>
    <format dxfId="526">
      <pivotArea outline="0" collapsedLevelsAreSubtotals="1" fieldPosition="0"/>
    </format>
    <format dxfId="525">
      <pivotArea dataOnly="0" labelOnly="1" fieldPosition="0">
        <references count="1">
          <reference field="5" count="0"/>
        </references>
      </pivotArea>
    </format>
    <format dxfId="524">
      <pivotArea dataOnly="0" labelOnly="1" grandRow="1" outline="0" fieldPosition="0"/>
    </format>
    <format dxfId="523">
      <pivotArea dataOnly="0" labelOnly="1" fieldPosition="0">
        <references count="2">
          <reference field="5" count="1" selected="0">
            <x v="0"/>
          </reference>
          <reference field="8" count="9">
            <x v="0"/>
            <x v="1"/>
            <x v="2"/>
            <x v="3"/>
            <x v="4"/>
            <x v="5"/>
            <x v="6"/>
            <x v="7"/>
            <x v="8"/>
          </reference>
        </references>
      </pivotArea>
    </format>
    <format dxfId="522">
      <pivotArea dataOnly="0" labelOnly="1" fieldPosition="0">
        <references count="2">
          <reference field="5" count="1" selected="0">
            <x v="1"/>
          </reference>
          <reference field="8" count="4">
            <x v="9"/>
            <x v="10"/>
            <x v="11"/>
            <x v="12"/>
          </reference>
        </references>
      </pivotArea>
    </format>
    <format dxfId="521">
      <pivotArea dataOnly="0" labelOnly="1" fieldPosition="0">
        <references count="2">
          <reference field="5" count="1" selected="0">
            <x v="2"/>
          </reference>
          <reference field="8" count="3">
            <x v="23"/>
            <x v="24"/>
            <x v="25"/>
          </reference>
        </references>
      </pivotArea>
    </format>
    <format dxfId="520">
      <pivotArea dataOnly="0" labelOnly="1" fieldPosition="0">
        <references count="2">
          <reference field="5" count="1" selected="0">
            <x v="3"/>
          </reference>
          <reference field="8" count="5">
            <x v="13"/>
            <x v="14"/>
            <x v="15"/>
            <x v="16"/>
            <x v="17"/>
          </reference>
        </references>
      </pivotArea>
    </format>
    <format dxfId="519">
      <pivotArea dataOnly="0" labelOnly="1" fieldPosition="0">
        <references count="2">
          <reference field="5" count="1" selected="0">
            <x v="4"/>
          </reference>
          <reference field="8" count="4">
            <x v="18"/>
            <x v="19"/>
            <x v="20"/>
            <x v="21"/>
          </reference>
        </references>
      </pivotArea>
    </format>
    <format dxfId="518">
      <pivotArea dataOnly="0" labelOnly="1" fieldPosition="0">
        <references count="2">
          <reference field="5" count="1" selected="0">
            <x v="5"/>
          </reference>
          <reference field="8" count="1">
            <x v="26"/>
          </reference>
        </references>
      </pivotArea>
    </format>
    <format dxfId="517">
      <pivotArea dataOnly="0" labelOnly="1" fieldPosition="0">
        <references count="2">
          <reference field="5" count="1" selected="0">
            <x v="6"/>
          </reference>
          <reference field="8" count="14">
            <x v="27"/>
            <x v="28"/>
            <x v="29"/>
            <x v="30"/>
            <x v="31"/>
            <x v="32"/>
            <x v="33"/>
            <x v="34"/>
            <x v="35"/>
            <x v="36"/>
            <x v="37"/>
            <x v="38"/>
            <x v="39"/>
            <x v="40"/>
          </reference>
        </references>
      </pivotArea>
    </format>
    <format dxfId="516">
      <pivotArea dataOnly="0" labelOnly="1" fieldPosition="0">
        <references count="2">
          <reference field="5" count="1" selected="0">
            <x v="7"/>
          </reference>
          <reference field="8" count="1">
            <x v="22"/>
          </reference>
        </references>
      </pivotArea>
    </format>
    <format dxfId="515">
      <pivotArea dataOnly="0" labelOnly="1" fieldPosition="0">
        <references count="3">
          <reference field="5" count="1" selected="0">
            <x v="0"/>
          </reference>
          <reference field="8" count="1" selected="0">
            <x v="0"/>
          </reference>
          <reference field="9" count="1">
            <x v="3"/>
          </reference>
        </references>
      </pivotArea>
    </format>
    <format dxfId="514">
      <pivotArea dataOnly="0" labelOnly="1" fieldPosition="0">
        <references count="3">
          <reference field="5" count="1" selected="0">
            <x v="0"/>
          </reference>
          <reference field="8" count="1" selected="0">
            <x v="1"/>
          </reference>
          <reference field="9" count="1">
            <x v="21"/>
          </reference>
        </references>
      </pivotArea>
    </format>
    <format dxfId="513">
      <pivotArea dataOnly="0" labelOnly="1" fieldPosition="0">
        <references count="3">
          <reference field="5" count="1" selected="0">
            <x v="0"/>
          </reference>
          <reference field="8" count="1" selected="0">
            <x v="2"/>
          </reference>
          <reference field="9" count="1">
            <x v="8"/>
          </reference>
        </references>
      </pivotArea>
    </format>
    <format dxfId="512">
      <pivotArea dataOnly="0" labelOnly="1" fieldPosition="0">
        <references count="3">
          <reference field="5" count="1" selected="0">
            <x v="0"/>
          </reference>
          <reference field="8" count="1" selected="0">
            <x v="3"/>
          </reference>
          <reference field="9" count="1">
            <x v="35"/>
          </reference>
        </references>
      </pivotArea>
    </format>
    <format dxfId="511">
      <pivotArea dataOnly="0" labelOnly="1" fieldPosition="0">
        <references count="3">
          <reference field="5" count="1" selected="0">
            <x v="0"/>
          </reference>
          <reference field="8" count="1" selected="0">
            <x v="4"/>
          </reference>
          <reference field="9" count="1">
            <x v="13"/>
          </reference>
        </references>
      </pivotArea>
    </format>
    <format dxfId="510">
      <pivotArea dataOnly="0" labelOnly="1" fieldPosition="0">
        <references count="3">
          <reference field="5" count="1" selected="0">
            <x v="0"/>
          </reference>
          <reference field="8" count="1" selected="0">
            <x v="5"/>
          </reference>
          <reference field="9" count="1">
            <x v="12"/>
          </reference>
        </references>
      </pivotArea>
    </format>
    <format dxfId="509">
      <pivotArea dataOnly="0" labelOnly="1" fieldPosition="0">
        <references count="3">
          <reference field="5" count="1" selected="0">
            <x v="0"/>
          </reference>
          <reference field="8" count="1" selected="0">
            <x v="6"/>
          </reference>
          <reference field="9" count="1">
            <x v="31"/>
          </reference>
        </references>
      </pivotArea>
    </format>
    <format dxfId="508">
      <pivotArea dataOnly="0" labelOnly="1" fieldPosition="0">
        <references count="3">
          <reference field="5" count="1" selected="0">
            <x v="0"/>
          </reference>
          <reference field="8" count="1" selected="0">
            <x v="7"/>
          </reference>
          <reference field="9" count="1">
            <x v="16"/>
          </reference>
        </references>
      </pivotArea>
    </format>
    <format dxfId="507">
      <pivotArea dataOnly="0" labelOnly="1" fieldPosition="0">
        <references count="3">
          <reference field="5" count="1" selected="0">
            <x v="0"/>
          </reference>
          <reference field="8" count="1" selected="0">
            <x v="8"/>
          </reference>
          <reference field="9" count="1">
            <x v="20"/>
          </reference>
        </references>
      </pivotArea>
    </format>
    <format dxfId="506">
      <pivotArea dataOnly="0" labelOnly="1" fieldPosition="0">
        <references count="3">
          <reference field="5" count="1" selected="0">
            <x v="1"/>
          </reference>
          <reference field="8" count="1" selected="0">
            <x v="9"/>
          </reference>
          <reference field="9" count="1">
            <x v="28"/>
          </reference>
        </references>
      </pivotArea>
    </format>
    <format dxfId="505">
      <pivotArea dataOnly="0" labelOnly="1" fieldPosition="0">
        <references count="3">
          <reference field="5" count="1" selected="0">
            <x v="1"/>
          </reference>
          <reference field="8" count="1" selected="0">
            <x v="10"/>
          </reference>
          <reference field="9" count="1">
            <x v="22"/>
          </reference>
        </references>
      </pivotArea>
    </format>
    <format dxfId="504">
      <pivotArea dataOnly="0" labelOnly="1" fieldPosition="0">
        <references count="3">
          <reference field="5" count="1" selected="0">
            <x v="1"/>
          </reference>
          <reference field="8" count="1" selected="0">
            <x v="11"/>
          </reference>
          <reference field="9" count="1">
            <x v="27"/>
          </reference>
        </references>
      </pivotArea>
    </format>
    <format dxfId="503">
      <pivotArea dataOnly="0" labelOnly="1" fieldPosition="0">
        <references count="3">
          <reference field="5" count="1" selected="0">
            <x v="1"/>
          </reference>
          <reference field="8" count="1" selected="0">
            <x v="12"/>
          </reference>
          <reference field="9" count="1">
            <x v="20"/>
          </reference>
        </references>
      </pivotArea>
    </format>
    <format dxfId="502">
      <pivotArea dataOnly="0" labelOnly="1" fieldPosition="0">
        <references count="3">
          <reference field="5" count="1" selected="0">
            <x v="2"/>
          </reference>
          <reference field="8" count="1" selected="0">
            <x v="23"/>
          </reference>
          <reference field="9" count="1">
            <x v="36"/>
          </reference>
        </references>
      </pivotArea>
    </format>
    <format dxfId="501">
      <pivotArea dataOnly="0" labelOnly="1" fieldPosition="0">
        <references count="3">
          <reference field="5" count="1" selected="0">
            <x v="2"/>
          </reference>
          <reference field="8" count="1" selected="0">
            <x v="24"/>
          </reference>
          <reference field="9" count="1">
            <x v="20"/>
          </reference>
        </references>
      </pivotArea>
    </format>
    <format dxfId="500">
      <pivotArea dataOnly="0" labelOnly="1" fieldPosition="0">
        <references count="3">
          <reference field="5" count="1" selected="0">
            <x v="2"/>
          </reference>
          <reference field="8" count="1" selected="0">
            <x v="25"/>
          </reference>
          <reference field="9" count="1">
            <x v="30"/>
          </reference>
        </references>
      </pivotArea>
    </format>
    <format dxfId="499">
      <pivotArea dataOnly="0" labelOnly="1" fieldPosition="0">
        <references count="3">
          <reference field="5" count="1" selected="0">
            <x v="3"/>
          </reference>
          <reference field="8" count="1" selected="0">
            <x v="13"/>
          </reference>
          <reference field="9" count="1">
            <x v="11"/>
          </reference>
        </references>
      </pivotArea>
    </format>
    <format dxfId="498">
      <pivotArea dataOnly="0" labelOnly="1" fieldPosition="0">
        <references count="3">
          <reference field="5" count="1" selected="0">
            <x v="3"/>
          </reference>
          <reference field="8" count="1" selected="0">
            <x v="14"/>
          </reference>
          <reference field="9" count="1">
            <x v="29"/>
          </reference>
        </references>
      </pivotArea>
    </format>
    <format dxfId="497">
      <pivotArea dataOnly="0" labelOnly="1" fieldPosition="0">
        <references count="3">
          <reference field="5" count="1" selected="0">
            <x v="3"/>
          </reference>
          <reference field="8" count="1" selected="0">
            <x v="15"/>
          </reference>
          <reference field="9" count="1">
            <x v="23"/>
          </reference>
        </references>
      </pivotArea>
    </format>
    <format dxfId="496">
      <pivotArea dataOnly="0" labelOnly="1" fieldPosition="0">
        <references count="3">
          <reference field="5" count="1" selected="0">
            <x v="3"/>
          </reference>
          <reference field="8" count="1" selected="0">
            <x v="16"/>
          </reference>
          <reference field="9" count="1">
            <x v="10"/>
          </reference>
        </references>
      </pivotArea>
    </format>
    <format dxfId="495">
      <pivotArea dataOnly="0" labelOnly="1" fieldPosition="0">
        <references count="3">
          <reference field="5" count="1" selected="0">
            <x v="3"/>
          </reference>
          <reference field="8" count="1" selected="0">
            <x v="17"/>
          </reference>
          <reference field="9" count="1">
            <x v="14"/>
          </reference>
        </references>
      </pivotArea>
    </format>
    <format dxfId="494">
      <pivotArea dataOnly="0" labelOnly="1" fieldPosition="0">
        <references count="3">
          <reference field="5" count="1" selected="0">
            <x v="4"/>
          </reference>
          <reference field="8" count="1" selected="0">
            <x v="18"/>
          </reference>
          <reference field="9" count="1">
            <x v="18"/>
          </reference>
        </references>
      </pivotArea>
    </format>
    <format dxfId="493">
      <pivotArea dataOnly="0" labelOnly="1" fieldPosition="0">
        <references count="3">
          <reference field="5" count="1" selected="0">
            <x v="4"/>
          </reference>
          <reference field="8" count="1" selected="0">
            <x v="19"/>
          </reference>
          <reference field="9" count="1">
            <x v="17"/>
          </reference>
        </references>
      </pivotArea>
    </format>
    <format dxfId="492">
      <pivotArea dataOnly="0" labelOnly="1" fieldPosition="0">
        <references count="3">
          <reference field="5" count="1" selected="0">
            <x v="4"/>
          </reference>
          <reference field="8" count="1" selected="0">
            <x v="20"/>
          </reference>
          <reference field="9" count="1">
            <x v="32"/>
          </reference>
        </references>
      </pivotArea>
    </format>
    <format dxfId="491">
      <pivotArea dataOnly="0" labelOnly="1" fieldPosition="0">
        <references count="3">
          <reference field="5" count="1" selected="0">
            <x v="4"/>
          </reference>
          <reference field="8" count="1" selected="0">
            <x v="21"/>
          </reference>
          <reference field="9" count="1">
            <x v="19"/>
          </reference>
        </references>
      </pivotArea>
    </format>
    <format dxfId="490">
      <pivotArea dataOnly="0" labelOnly="1" fieldPosition="0">
        <references count="3">
          <reference field="5" count="1" selected="0">
            <x v="5"/>
          </reference>
          <reference field="8" count="1" selected="0">
            <x v="26"/>
          </reference>
          <reference field="9" count="1">
            <x v="20"/>
          </reference>
        </references>
      </pivotArea>
    </format>
    <format dxfId="489">
      <pivotArea dataOnly="0" labelOnly="1" fieldPosition="0">
        <references count="3">
          <reference field="5" count="1" selected="0">
            <x v="6"/>
          </reference>
          <reference field="8" count="1" selected="0">
            <x v="27"/>
          </reference>
          <reference field="9" count="1">
            <x v="33"/>
          </reference>
        </references>
      </pivotArea>
    </format>
    <format dxfId="488">
      <pivotArea dataOnly="0" labelOnly="1" fieldPosition="0">
        <references count="3">
          <reference field="5" count="1" selected="0">
            <x v="6"/>
          </reference>
          <reference field="8" count="1" selected="0">
            <x v="28"/>
          </reference>
          <reference field="9" count="1">
            <x v="7"/>
          </reference>
        </references>
      </pivotArea>
    </format>
    <format dxfId="487">
      <pivotArea dataOnly="0" labelOnly="1" fieldPosition="0">
        <references count="3">
          <reference field="5" count="1" selected="0">
            <x v="6"/>
          </reference>
          <reference field="8" count="1" selected="0">
            <x v="29"/>
          </reference>
          <reference field="9" count="1">
            <x v="24"/>
          </reference>
        </references>
      </pivotArea>
    </format>
    <format dxfId="486">
      <pivotArea dataOnly="0" labelOnly="1" fieldPosition="0">
        <references count="3">
          <reference field="5" count="1" selected="0">
            <x v="6"/>
          </reference>
          <reference field="8" count="1" selected="0">
            <x v="30"/>
          </reference>
          <reference field="9" count="1">
            <x v="6"/>
          </reference>
        </references>
      </pivotArea>
    </format>
    <format dxfId="485">
      <pivotArea dataOnly="0" labelOnly="1" fieldPosition="0">
        <references count="3">
          <reference field="5" count="1" selected="0">
            <x v="6"/>
          </reference>
          <reference field="8" count="1" selected="0">
            <x v="31"/>
          </reference>
          <reference field="9" count="1">
            <x v="34"/>
          </reference>
        </references>
      </pivotArea>
    </format>
    <format dxfId="484">
      <pivotArea dataOnly="0" labelOnly="1" fieldPosition="0">
        <references count="3">
          <reference field="5" count="1" selected="0">
            <x v="6"/>
          </reference>
          <reference field="8" count="1" selected="0">
            <x v="32"/>
          </reference>
          <reference field="9" count="1">
            <x v="26"/>
          </reference>
        </references>
      </pivotArea>
    </format>
    <format dxfId="483">
      <pivotArea dataOnly="0" labelOnly="1" fieldPosition="0">
        <references count="3">
          <reference field="5" count="1" selected="0">
            <x v="6"/>
          </reference>
          <reference field="8" count="1" selected="0">
            <x v="33"/>
          </reference>
          <reference field="9" count="1">
            <x v="9"/>
          </reference>
        </references>
      </pivotArea>
    </format>
    <format dxfId="482">
      <pivotArea dataOnly="0" labelOnly="1" fieldPosition="0">
        <references count="3">
          <reference field="5" count="1" selected="0">
            <x v="6"/>
          </reference>
          <reference field="8" count="1" selected="0">
            <x v="34"/>
          </reference>
          <reference field="9" count="1">
            <x v="15"/>
          </reference>
        </references>
      </pivotArea>
    </format>
    <format dxfId="481">
      <pivotArea dataOnly="0" labelOnly="1" fieldPosition="0">
        <references count="3">
          <reference field="5" count="1" selected="0">
            <x v="6"/>
          </reference>
          <reference field="8" count="1" selected="0">
            <x v="35"/>
          </reference>
          <reference field="9" count="1">
            <x v="1"/>
          </reference>
        </references>
      </pivotArea>
    </format>
    <format dxfId="480">
      <pivotArea dataOnly="0" labelOnly="1" fieldPosition="0">
        <references count="3">
          <reference field="5" count="1" selected="0">
            <x v="6"/>
          </reference>
          <reference field="8" count="1" selected="0">
            <x v="36"/>
          </reference>
          <reference field="9" count="1">
            <x v="5"/>
          </reference>
        </references>
      </pivotArea>
    </format>
    <format dxfId="479">
      <pivotArea dataOnly="0" labelOnly="1" fieldPosition="0">
        <references count="3">
          <reference field="5" count="1" selected="0">
            <x v="6"/>
          </reference>
          <reference field="8" count="1" selected="0">
            <x v="37"/>
          </reference>
          <reference field="9" count="1">
            <x v="4"/>
          </reference>
        </references>
      </pivotArea>
    </format>
    <format dxfId="478">
      <pivotArea dataOnly="0" labelOnly="1" fieldPosition="0">
        <references count="3">
          <reference field="5" count="1" selected="0">
            <x v="6"/>
          </reference>
          <reference field="8" count="1" selected="0">
            <x v="38"/>
          </reference>
          <reference field="9" count="1">
            <x v="2"/>
          </reference>
        </references>
      </pivotArea>
    </format>
    <format dxfId="477">
      <pivotArea dataOnly="0" labelOnly="1" fieldPosition="0">
        <references count="3">
          <reference field="5" count="1" selected="0">
            <x v="6"/>
          </reference>
          <reference field="8" count="1" selected="0">
            <x v="39"/>
          </reference>
          <reference field="9" count="1">
            <x v="30"/>
          </reference>
        </references>
      </pivotArea>
    </format>
    <format dxfId="476">
      <pivotArea dataOnly="0" labelOnly="1" fieldPosition="0">
        <references count="3">
          <reference field="5" count="1" selected="0">
            <x v="6"/>
          </reference>
          <reference field="8" count="1" selected="0">
            <x v="40"/>
          </reference>
          <reference field="9" count="1">
            <x v="0"/>
          </reference>
        </references>
      </pivotArea>
    </format>
    <format dxfId="475">
      <pivotArea dataOnly="0" labelOnly="1" fieldPosition="0">
        <references count="3">
          <reference field="5" count="1" selected="0">
            <x v="7"/>
          </reference>
          <reference field="8" count="1" selected="0">
            <x v="22"/>
          </reference>
          <reference field="9" count="1">
            <x v="25"/>
          </reference>
        </references>
      </pivotArea>
    </format>
    <format dxfId="474">
      <pivotArea dataOnly="0" labelOnly="1" fieldPosition="0">
        <references count="4">
          <reference field="5" count="1" selected="0">
            <x v="0"/>
          </reference>
          <reference field="6" count="1">
            <x v="0"/>
          </reference>
          <reference field="8" count="1" selected="0">
            <x v="0"/>
          </reference>
          <reference field="9" count="1" selected="0">
            <x v="3"/>
          </reference>
        </references>
      </pivotArea>
    </format>
    <format dxfId="473">
      <pivotArea dataOnly="0" labelOnly="1" fieldPosition="0">
        <references count="4">
          <reference field="5" count="1" selected="0">
            <x v="0"/>
          </reference>
          <reference field="6" count="1">
            <x v="5"/>
          </reference>
          <reference field="8" count="1" selected="0">
            <x v="3"/>
          </reference>
          <reference field="9" count="1" selected="0">
            <x v="35"/>
          </reference>
        </references>
      </pivotArea>
    </format>
    <format dxfId="472">
      <pivotArea dataOnly="0" labelOnly="1" fieldPosition="0">
        <references count="4">
          <reference field="5" count="1" selected="0">
            <x v="0"/>
          </reference>
          <reference field="6" count="1">
            <x v="1"/>
          </reference>
          <reference field="8" count="1" selected="0">
            <x v="4"/>
          </reference>
          <reference field="9" count="1" selected="0">
            <x v="13"/>
          </reference>
        </references>
      </pivotArea>
    </format>
    <format dxfId="471">
      <pivotArea dataOnly="0" labelOnly="1" fieldPosition="0">
        <references count="4">
          <reference field="5" count="1" selected="0">
            <x v="0"/>
          </reference>
          <reference field="6" count="1">
            <x v="6"/>
          </reference>
          <reference field="8" count="1" selected="0">
            <x v="5"/>
          </reference>
          <reference field="9" count="1" selected="0">
            <x v="12"/>
          </reference>
        </references>
      </pivotArea>
    </format>
    <format dxfId="470">
      <pivotArea dataOnly="0" labelOnly="1" fieldPosition="0">
        <references count="4">
          <reference field="5" count="1" selected="0">
            <x v="0"/>
          </reference>
          <reference field="6" count="1">
            <x v="9"/>
          </reference>
          <reference field="8" count="1" selected="0">
            <x v="6"/>
          </reference>
          <reference field="9" count="1" selected="0">
            <x v="31"/>
          </reference>
        </references>
      </pivotArea>
    </format>
    <format dxfId="469">
      <pivotArea dataOnly="0" labelOnly="1" fieldPosition="0">
        <references count="4">
          <reference field="5" count="1" selected="0">
            <x v="0"/>
          </reference>
          <reference field="6" count="1">
            <x v="0"/>
          </reference>
          <reference field="8" count="1" selected="0">
            <x v="7"/>
          </reference>
          <reference field="9" count="1" selected="0">
            <x v="16"/>
          </reference>
        </references>
      </pivotArea>
    </format>
    <format dxfId="468">
      <pivotArea dataOnly="0" labelOnly="1" fieldPosition="0">
        <references count="4">
          <reference field="5" count="1" selected="0">
            <x v="0"/>
          </reference>
          <reference field="6" count="1">
            <x v="2"/>
          </reference>
          <reference field="8" count="1" selected="0">
            <x v="8"/>
          </reference>
          <reference field="9" count="1" selected="0">
            <x v="20"/>
          </reference>
        </references>
      </pivotArea>
    </format>
    <format dxfId="467">
      <pivotArea dataOnly="0" labelOnly="1" fieldPosition="0">
        <references count="4">
          <reference field="5" count="1" selected="0">
            <x v="1"/>
          </reference>
          <reference field="6" count="1">
            <x v="1"/>
          </reference>
          <reference field="8" count="1" selected="0">
            <x v="9"/>
          </reference>
          <reference field="9" count="1" selected="0">
            <x v="28"/>
          </reference>
        </references>
      </pivotArea>
    </format>
    <format dxfId="466">
      <pivotArea dataOnly="0" labelOnly="1" fieldPosition="0">
        <references count="4">
          <reference field="5" count="1" selected="0">
            <x v="1"/>
          </reference>
          <reference field="6" count="1">
            <x v="6"/>
          </reference>
          <reference field="8" count="1" selected="0">
            <x v="10"/>
          </reference>
          <reference field="9" count="1" selected="0">
            <x v="22"/>
          </reference>
        </references>
      </pivotArea>
    </format>
    <format dxfId="465">
      <pivotArea dataOnly="0" labelOnly="1" fieldPosition="0">
        <references count="4">
          <reference field="5" count="1" selected="0">
            <x v="1"/>
          </reference>
          <reference field="6" count="1">
            <x v="9"/>
          </reference>
          <reference field="8" count="1" selected="0">
            <x v="11"/>
          </reference>
          <reference field="9" count="1" selected="0">
            <x v="27"/>
          </reference>
        </references>
      </pivotArea>
    </format>
    <format dxfId="464">
      <pivotArea dataOnly="0" labelOnly="1" fieldPosition="0">
        <references count="4">
          <reference field="5" count="1" selected="0">
            <x v="1"/>
          </reference>
          <reference field="6" count="1">
            <x v="4"/>
          </reference>
          <reference field="8" count="1" selected="0">
            <x v="12"/>
          </reference>
          <reference field="9" count="1" selected="0">
            <x v="20"/>
          </reference>
        </references>
      </pivotArea>
    </format>
    <format dxfId="463">
      <pivotArea dataOnly="0" labelOnly="1" fieldPosition="0">
        <references count="4">
          <reference field="5" count="1" selected="0">
            <x v="2"/>
          </reference>
          <reference field="6" count="1">
            <x v="7"/>
          </reference>
          <reference field="8" count="1" selected="0">
            <x v="23"/>
          </reference>
          <reference field="9" count="1" selected="0">
            <x v="36"/>
          </reference>
        </references>
      </pivotArea>
    </format>
    <format dxfId="462">
      <pivotArea dataOnly="0" labelOnly="1" fieldPosition="0">
        <references count="4">
          <reference field="5" count="1" selected="0">
            <x v="2"/>
          </reference>
          <reference field="6" count="1">
            <x v="1"/>
          </reference>
          <reference field="8" count="1" selected="0">
            <x v="24"/>
          </reference>
          <reference field="9" count="1" selected="0">
            <x v="20"/>
          </reference>
        </references>
      </pivotArea>
    </format>
    <format dxfId="461">
      <pivotArea dataOnly="0" labelOnly="1" fieldPosition="0">
        <references count="4">
          <reference field="5" count="1" selected="0">
            <x v="2"/>
          </reference>
          <reference field="6" count="1">
            <x v="6"/>
          </reference>
          <reference field="8" count="1" selected="0">
            <x v="25"/>
          </reference>
          <reference field="9" count="1" selected="0">
            <x v="30"/>
          </reference>
        </references>
      </pivotArea>
    </format>
    <format dxfId="460">
      <pivotArea dataOnly="0" labelOnly="1" fieldPosition="0">
        <references count="4">
          <reference field="5" count="1" selected="0">
            <x v="3"/>
          </reference>
          <reference field="6" count="1">
            <x v="3"/>
          </reference>
          <reference field="8" count="1" selected="0">
            <x v="13"/>
          </reference>
          <reference field="9" count="1" selected="0">
            <x v="11"/>
          </reference>
        </references>
      </pivotArea>
    </format>
    <format dxfId="459">
      <pivotArea dataOnly="0" labelOnly="1" fieldPosition="0">
        <references count="4">
          <reference field="5" count="1" selected="0">
            <x v="3"/>
          </reference>
          <reference field="6" count="1">
            <x v="1"/>
          </reference>
          <reference field="8" count="1" selected="0">
            <x v="14"/>
          </reference>
          <reference field="9" count="1" selected="0">
            <x v="29"/>
          </reference>
        </references>
      </pivotArea>
    </format>
    <format dxfId="458">
      <pivotArea dataOnly="0" labelOnly="1" fieldPosition="0">
        <references count="4">
          <reference field="5" count="1" selected="0">
            <x v="3"/>
          </reference>
          <reference field="6" count="1">
            <x v="7"/>
          </reference>
          <reference field="8" count="1" selected="0">
            <x v="15"/>
          </reference>
          <reference field="9" count="1" selected="0">
            <x v="23"/>
          </reference>
        </references>
      </pivotArea>
    </format>
    <format dxfId="457">
      <pivotArea dataOnly="0" labelOnly="1" fieldPosition="0">
        <references count="4">
          <reference field="5" count="1" selected="0">
            <x v="3"/>
          </reference>
          <reference field="6" count="1">
            <x v="8"/>
          </reference>
          <reference field="8" count="1" selected="0">
            <x v="16"/>
          </reference>
          <reference field="9" count="1" selected="0">
            <x v="10"/>
          </reference>
        </references>
      </pivotArea>
    </format>
    <format dxfId="456">
      <pivotArea dataOnly="0" labelOnly="1" fieldPosition="0">
        <references count="4">
          <reference field="5" count="1" selected="0">
            <x v="3"/>
          </reference>
          <reference field="6" count="1">
            <x v="0"/>
          </reference>
          <reference field="8" count="1" selected="0">
            <x v="17"/>
          </reference>
          <reference field="9" count="1" selected="0">
            <x v="14"/>
          </reference>
        </references>
      </pivotArea>
    </format>
    <format dxfId="455">
      <pivotArea dataOnly="0" labelOnly="1" fieldPosition="0">
        <references count="4">
          <reference field="5" count="1" selected="0">
            <x v="4"/>
          </reference>
          <reference field="6" count="1">
            <x v="5"/>
          </reference>
          <reference field="8" count="1" selected="0">
            <x v="19"/>
          </reference>
          <reference field="9" count="1" selected="0">
            <x v="17"/>
          </reference>
        </references>
      </pivotArea>
    </format>
    <format dxfId="454">
      <pivotArea dataOnly="0" labelOnly="1" fieldPosition="0">
        <references count="4">
          <reference field="5" count="1" selected="0">
            <x v="4"/>
          </reference>
          <reference field="6" count="1">
            <x v="9"/>
          </reference>
          <reference field="8" count="1" selected="0">
            <x v="20"/>
          </reference>
          <reference field="9" count="1" selected="0">
            <x v="32"/>
          </reference>
        </references>
      </pivotArea>
    </format>
    <format dxfId="453">
      <pivotArea dataOnly="0" labelOnly="1" fieldPosition="0">
        <references count="4">
          <reference field="5" count="1" selected="0">
            <x v="4"/>
          </reference>
          <reference field="6" count="1">
            <x v="6"/>
          </reference>
          <reference field="8" count="1" selected="0">
            <x v="21"/>
          </reference>
          <reference field="9" count="1" selected="0">
            <x v="19"/>
          </reference>
        </references>
      </pivotArea>
    </format>
    <format dxfId="452">
      <pivotArea dataOnly="0" labelOnly="1" fieldPosition="0">
        <references count="4">
          <reference field="5" count="1" selected="0">
            <x v="5"/>
          </reference>
          <reference field="6" count="1">
            <x v="1"/>
          </reference>
          <reference field="8" count="1" selected="0">
            <x v="26"/>
          </reference>
          <reference field="9" count="1" selected="0">
            <x v="20"/>
          </reference>
        </references>
      </pivotArea>
    </format>
    <format dxfId="451">
      <pivotArea dataOnly="0" labelOnly="1" fieldPosition="0">
        <references count="4">
          <reference field="5" count="1" selected="0">
            <x v="6"/>
          </reference>
          <reference field="6" count="1">
            <x v="9"/>
          </reference>
          <reference field="8" count="1" selected="0">
            <x v="27"/>
          </reference>
          <reference field="9" count="1" selected="0">
            <x v="33"/>
          </reference>
        </references>
      </pivotArea>
    </format>
    <format dxfId="450">
      <pivotArea dataOnly="0" labelOnly="1" fieldPosition="0">
        <references count="4">
          <reference field="5" count="1" selected="0">
            <x v="6"/>
          </reference>
          <reference field="6" count="1">
            <x v="0"/>
          </reference>
          <reference field="8" count="1" selected="0">
            <x v="28"/>
          </reference>
          <reference field="9" count="1" selected="0">
            <x v="7"/>
          </reference>
        </references>
      </pivotArea>
    </format>
    <format dxfId="449">
      <pivotArea dataOnly="0" labelOnly="1" fieldPosition="0">
        <references count="4">
          <reference field="5" count="1" selected="0">
            <x v="6"/>
          </reference>
          <reference field="6" count="1">
            <x v="10"/>
          </reference>
          <reference field="8" count="1" selected="0">
            <x v="29"/>
          </reference>
          <reference field="9" count="1" selected="0">
            <x v="24"/>
          </reference>
        </references>
      </pivotArea>
    </format>
    <format dxfId="448">
      <pivotArea dataOnly="0" labelOnly="1" fieldPosition="0">
        <references count="4">
          <reference field="5" count="1" selected="0">
            <x v="6"/>
          </reference>
          <reference field="6" count="1">
            <x v="5"/>
          </reference>
          <reference field="8" count="1" selected="0">
            <x v="33"/>
          </reference>
          <reference field="9" count="1" selected="0">
            <x v="9"/>
          </reference>
        </references>
      </pivotArea>
    </format>
    <format dxfId="447">
      <pivotArea dataOnly="0" labelOnly="1" fieldPosition="0">
        <references count="4">
          <reference field="5" count="1" selected="0">
            <x v="6"/>
          </reference>
          <reference field="6" count="1">
            <x v="6"/>
          </reference>
          <reference field="8" count="1" selected="0">
            <x v="34"/>
          </reference>
          <reference field="9" count="1" selected="0">
            <x v="15"/>
          </reference>
        </references>
      </pivotArea>
    </format>
    <format dxfId="446">
      <pivotArea dataOnly="0" labelOnly="1" fieldPosition="0">
        <references count="4">
          <reference field="5" count="1" selected="0">
            <x v="6"/>
          </reference>
          <reference field="6" count="1">
            <x v="0"/>
          </reference>
          <reference field="8" count="1" selected="0">
            <x v="38"/>
          </reference>
          <reference field="9" count="1" selected="0">
            <x v="2"/>
          </reference>
        </references>
      </pivotArea>
    </format>
    <format dxfId="445">
      <pivotArea dataOnly="0" labelOnly="1" fieldPosition="0">
        <references count="4">
          <reference field="5" count="1" selected="0">
            <x v="6"/>
          </reference>
          <reference field="6" count="1">
            <x v="6"/>
          </reference>
          <reference field="8" count="1" selected="0">
            <x v="39"/>
          </reference>
          <reference field="9" count="1" selected="0">
            <x v="30"/>
          </reference>
        </references>
      </pivotArea>
    </format>
    <format dxfId="444">
      <pivotArea dataOnly="0" labelOnly="1" fieldPosition="0">
        <references count="4">
          <reference field="5" count="1" selected="0">
            <x v="7"/>
          </reference>
          <reference field="6" count="1">
            <x v="0"/>
          </reference>
          <reference field="8" count="1" selected="0">
            <x v="22"/>
          </reference>
          <reference field="9" count="1" selected="0">
            <x v="25"/>
          </reference>
        </references>
      </pivotArea>
    </format>
    <format dxfId="443">
      <pivotArea dataOnly="0" labelOnly="1" fieldPosition="0">
        <references count="5">
          <reference field="5" count="1" selected="0">
            <x v="0"/>
          </reference>
          <reference field="6" count="1" selected="0">
            <x v="0"/>
          </reference>
          <reference field="8" count="1" selected="0">
            <x v="0"/>
          </reference>
          <reference field="9" count="1" selected="0">
            <x v="3"/>
          </reference>
          <reference field="10" count="1">
            <x v="12"/>
          </reference>
        </references>
      </pivotArea>
    </format>
    <format dxfId="442">
      <pivotArea dataOnly="0" labelOnly="1" fieldPosition="0">
        <references count="5">
          <reference field="5" count="1" selected="0">
            <x v="0"/>
          </reference>
          <reference field="6" count="1" selected="0">
            <x v="0"/>
          </reference>
          <reference field="8" count="1" selected="0">
            <x v="1"/>
          </reference>
          <reference field="9" count="1" selected="0">
            <x v="21"/>
          </reference>
          <reference field="10" count="1">
            <x v="8"/>
          </reference>
        </references>
      </pivotArea>
    </format>
    <format dxfId="441">
      <pivotArea dataOnly="0" labelOnly="1" fieldPosition="0">
        <references count="5">
          <reference field="5" count="1" selected="0">
            <x v="0"/>
          </reference>
          <reference field="6" count="1" selected="0">
            <x v="0"/>
          </reference>
          <reference field="8" count="1" selected="0">
            <x v="2"/>
          </reference>
          <reference field="9" count="1" selected="0">
            <x v="8"/>
          </reference>
          <reference field="10" count="1">
            <x v="19"/>
          </reference>
        </references>
      </pivotArea>
    </format>
    <format dxfId="440">
      <pivotArea dataOnly="0" labelOnly="1" fieldPosition="0">
        <references count="5">
          <reference field="5" count="1" selected="0">
            <x v="0"/>
          </reference>
          <reference field="6" count="1" selected="0">
            <x v="5"/>
          </reference>
          <reference field="8" count="1" selected="0">
            <x v="3"/>
          </reference>
          <reference field="9" count="1" selected="0">
            <x v="35"/>
          </reference>
          <reference field="10" count="1">
            <x v="8"/>
          </reference>
        </references>
      </pivotArea>
    </format>
    <format dxfId="439">
      <pivotArea dataOnly="0" labelOnly="1" fieldPosition="0">
        <references count="5">
          <reference field="5" count="1" selected="0">
            <x v="0"/>
          </reference>
          <reference field="6" count="1" selected="0">
            <x v="1"/>
          </reference>
          <reference field="8" count="1" selected="0">
            <x v="4"/>
          </reference>
          <reference field="9" count="1" selected="0">
            <x v="13"/>
          </reference>
          <reference field="10" count="1">
            <x v="9"/>
          </reference>
        </references>
      </pivotArea>
    </format>
    <format dxfId="438">
      <pivotArea dataOnly="0" labelOnly="1" fieldPosition="0">
        <references count="5">
          <reference field="5" count="1" selected="0">
            <x v="0"/>
          </reference>
          <reference field="6" count="1" selected="0">
            <x v="6"/>
          </reference>
          <reference field="8" count="1" selected="0">
            <x v="5"/>
          </reference>
          <reference field="9" count="1" selected="0">
            <x v="12"/>
          </reference>
          <reference field="10" count="1">
            <x v="21"/>
          </reference>
        </references>
      </pivotArea>
    </format>
    <format dxfId="437">
      <pivotArea dataOnly="0" labelOnly="1" fieldPosition="0">
        <references count="5">
          <reference field="5" count="1" selected="0">
            <x v="0"/>
          </reference>
          <reference field="6" count="1" selected="0">
            <x v="9"/>
          </reference>
          <reference field="8" count="1" selected="0">
            <x v="6"/>
          </reference>
          <reference field="9" count="1" selected="0">
            <x v="31"/>
          </reference>
          <reference field="10" count="1">
            <x v="13"/>
          </reference>
        </references>
      </pivotArea>
    </format>
    <format dxfId="436">
      <pivotArea dataOnly="0" labelOnly="1" fieldPosition="0">
        <references count="5">
          <reference field="5" count="1" selected="0">
            <x v="0"/>
          </reference>
          <reference field="6" count="1" selected="0">
            <x v="0"/>
          </reference>
          <reference field="8" count="1" selected="0">
            <x v="7"/>
          </reference>
          <reference field="9" count="1" selected="0">
            <x v="16"/>
          </reference>
          <reference field="10" count="1">
            <x v="23"/>
          </reference>
        </references>
      </pivotArea>
    </format>
    <format dxfId="435">
      <pivotArea dataOnly="0" labelOnly="1" fieldPosition="0">
        <references count="5">
          <reference field="5" count="1" selected="0">
            <x v="0"/>
          </reference>
          <reference field="6" count="1" selected="0">
            <x v="2"/>
          </reference>
          <reference field="8" count="1" selected="0">
            <x v="8"/>
          </reference>
          <reference field="9" count="1" selected="0">
            <x v="20"/>
          </reference>
          <reference field="10" count="1">
            <x v="16"/>
          </reference>
        </references>
      </pivotArea>
    </format>
    <format dxfId="434">
      <pivotArea dataOnly="0" labelOnly="1" fieldPosition="0">
        <references count="5">
          <reference field="5" count="1" selected="0">
            <x v="1"/>
          </reference>
          <reference field="6" count="1" selected="0">
            <x v="1"/>
          </reference>
          <reference field="8" count="1" selected="0">
            <x v="9"/>
          </reference>
          <reference field="9" count="1" selected="0">
            <x v="28"/>
          </reference>
          <reference field="10" count="1">
            <x v="7"/>
          </reference>
        </references>
      </pivotArea>
    </format>
    <format dxfId="433">
      <pivotArea dataOnly="0" labelOnly="1" fieldPosition="0">
        <references count="5">
          <reference field="5" count="1" selected="0">
            <x v="1"/>
          </reference>
          <reference field="6" count="1" selected="0">
            <x v="6"/>
          </reference>
          <reference field="8" count="1" selected="0">
            <x v="10"/>
          </reference>
          <reference field="9" count="1" selected="0">
            <x v="22"/>
          </reference>
          <reference field="10" count="1">
            <x v="6"/>
          </reference>
        </references>
      </pivotArea>
    </format>
    <format dxfId="432">
      <pivotArea dataOnly="0" labelOnly="1" fieldPosition="0">
        <references count="5">
          <reference field="5" count="1" selected="0">
            <x v="1"/>
          </reference>
          <reference field="6" count="1" selected="0">
            <x v="9"/>
          </reference>
          <reference field="8" count="1" selected="0">
            <x v="11"/>
          </reference>
          <reference field="9" count="1" selected="0">
            <x v="27"/>
          </reference>
          <reference field="10" count="1">
            <x v="2"/>
          </reference>
        </references>
      </pivotArea>
    </format>
    <format dxfId="431">
      <pivotArea dataOnly="0" labelOnly="1" fieldPosition="0">
        <references count="5">
          <reference field="5" count="1" selected="0">
            <x v="1"/>
          </reference>
          <reference field="6" count="1" selected="0">
            <x v="4"/>
          </reference>
          <reference field="8" count="1" selected="0">
            <x v="12"/>
          </reference>
          <reference field="9" count="1" selected="0">
            <x v="20"/>
          </reference>
          <reference field="10" count="1">
            <x v="16"/>
          </reference>
        </references>
      </pivotArea>
    </format>
    <format dxfId="430">
      <pivotArea dataOnly="0" labelOnly="1" fieldPosition="0">
        <references count="5">
          <reference field="5" count="1" selected="0">
            <x v="2"/>
          </reference>
          <reference field="6" count="1" selected="0">
            <x v="7"/>
          </reference>
          <reference field="8" count="1" selected="0">
            <x v="23"/>
          </reference>
          <reference field="9" count="1" selected="0">
            <x v="36"/>
          </reference>
          <reference field="10" count="1">
            <x v="1"/>
          </reference>
        </references>
      </pivotArea>
    </format>
    <format dxfId="429">
      <pivotArea dataOnly="0" labelOnly="1" fieldPosition="0">
        <references count="5">
          <reference field="5" count="1" selected="0">
            <x v="2"/>
          </reference>
          <reference field="6" count="1" selected="0">
            <x v="1"/>
          </reference>
          <reference field="8" count="1" selected="0">
            <x v="24"/>
          </reference>
          <reference field="9" count="1" selected="0">
            <x v="20"/>
          </reference>
          <reference field="10" count="1">
            <x v="15"/>
          </reference>
        </references>
      </pivotArea>
    </format>
    <format dxfId="428">
      <pivotArea dataOnly="0" labelOnly="1" fieldPosition="0">
        <references count="5">
          <reference field="5" count="1" selected="0">
            <x v="2"/>
          </reference>
          <reference field="6" count="1" selected="0">
            <x v="6"/>
          </reference>
          <reference field="8" count="1" selected="0">
            <x v="25"/>
          </reference>
          <reference field="9" count="1" selected="0">
            <x v="30"/>
          </reference>
          <reference field="10" count="1">
            <x v="2"/>
          </reference>
        </references>
      </pivotArea>
    </format>
    <format dxfId="427">
      <pivotArea dataOnly="0" labelOnly="1" fieldPosition="0">
        <references count="5">
          <reference field="5" count="1" selected="0">
            <x v="3"/>
          </reference>
          <reference field="6" count="1" selected="0">
            <x v="1"/>
          </reference>
          <reference field="8" count="1" selected="0">
            <x v="14"/>
          </reference>
          <reference field="9" count="1" selected="0">
            <x v="29"/>
          </reference>
          <reference field="10" count="1">
            <x v="0"/>
          </reference>
        </references>
      </pivotArea>
    </format>
    <format dxfId="426">
      <pivotArea dataOnly="0" labelOnly="1" fieldPosition="0">
        <references count="5">
          <reference field="5" count="1" selected="0">
            <x v="3"/>
          </reference>
          <reference field="6" count="1" selected="0">
            <x v="7"/>
          </reference>
          <reference field="8" count="1" selected="0">
            <x v="15"/>
          </reference>
          <reference field="9" count="1" selected="0">
            <x v="23"/>
          </reference>
          <reference field="10" count="1">
            <x v="4"/>
          </reference>
        </references>
      </pivotArea>
    </format>
    <format dxfId="425">
      <pivotArea dataOnly="0" labelOnly="1" fieldPosition="0">
        <references count="5">
          <reference field="5" count="1" selected="0">
            <x v="3"/>
          </reference>
          <reference field="6" count="1" selected="0">
            <x v="8"/>
          </reference>
          <reference field="8" count="1" selected="0">
            <x v="16"/>
          </reference>
          <reference field="9" count="1" selected="0">
            <x v="10"/>
          </reference>
          <reference field="10" count="1">
            <x v="18"/>
          </reference>
        </references>
      </pivotArea>
    </format>
    <format dxfId="424">
      <pivotArea dataOnly="0" labelOnly="1" fieldPosition="0">
        <references count="5">
          <reference field="5" count="1" selected="0">
            <x v="3"/>
          </reference>
          <reference field="6" count="1" selected="0">
            <x v="0"/>
          </reference>
          <reference field="8" count="1" selected="0">
            <x v="17"/>
          </reference>
          <reference field="9" count="1" selected="0">
            <x v="14"/>
          </reference>
          <reference field="10" count="1">
            <x v="20"/>
          </reference>
        </references>
      </pivotArea>
    </format>
    <format dxfId="423">
      <pivotArea dataOnly="0" labelOnly="1" fieldPosition="0">
        <references count="5">
          <reference field="5" count="1" selected="0">
            <x v="4"/>
          </reference>
          <reference field="6" count="1" selected="0">
            <x v="0"/>
          </reference>
          <reference field="8" count="1" selected="0">
            <x v="18"/>
          </reference>
          <reference field="9" count="1" selected="0">
            <x v="18"/>
          </reference>
          <reference field="10" count="1">
            <x v="3"/>
          </reference>
        </references>
      </pivotArea>
    </format>
    <format dxfId="422">
      <pivotArea dataOnly="0" labelOnly="1" fieldPosition="0">
        <references count="5">
          <reference field="5" count="1" selected="0">
            <x v="4"/>
          </reference>
          <reference field="6" count="1" selected="0">
            <x v="5"/>
          </reference>
          <reference field="8" count="1" selected="0">
            <x v="19"/>
          </reference>
          <reference field="9" count="1" selected="0">
            <x v="17"/>
          </reference>
          <reference field="10" count="1">
            <x v="0"/>
          </reference>
        </references>
      </pivotArea>
    </format>
    <format dxfId="421">
      <pivotArea dataOnly="0" labelOnly="1" fieldPosition="0">
        <references count="5">
          <reference field="5" count="1" selected="0">
            <x v="4"/>
          </reference>
          <reference field="6" count="1" selected="0">
            <x v="9"/>
          </reference>
          <reference field="8" count="1" selected="0">
            <x v="20"/>
          </reference>
          <reference field="9" count="1" selected="0">
            <x v="32"/>
          </reference>
          <reference field="10" count="1">
            <x v="5"/>
          </reference>
        </references>
      </pivotArea>
    </format>
    <format dxfId="420">
      <pivotArea dataOnly="0" labelOnly="1" fieldPosition="0">
        <references count="5">
          <reference field="5" count="1" selected="0">
            <x v="4"/>
          </reference>
          <reference field="6" count="1" selected="0">
            <x v="6"/>
          </reference>
          <reference field="8" count="1" selected="0">
            <x v="21"/>
          </reference>
          <reference field="9" count="1" selected="0">
            <x v="19"/>
          </reference>
          <reference field="10" count="1">
            <x v="0"/>
          </reference>
        </references>
      </pivotArea>
    </format>
    <format dxfId="419">
      <pivotArea dataOnly="0" labelOnly="1" fieldPosition="0">
        <references count="5">
          <reference field="5" count="1" selected="0">
            <x v="5"/>
          </reference>
          <reference field="6" count="1" selected="0">
            <x v="1"/>
          </reference>
          <reference field="8" count="1" selected="0">
            <x v="26"/>
          </reference>
          <reference field="9" count="1" selected="0">
            <x v="20"/>
          </reference>
          <reference field="10" count="1">
            <x v="16"/>
          </reference>
        </references>
      </pivotArea>
    </format>
    <format dxfId="418">
      <pivotArea dataOnly="0" labelOnly="1" fieldPosition="0">
        <references count="5">
          <reference field="5" count="1" selected="0">
            <x v="6"/>
          </reference>
          <reference field="6" count="1" selected="0">
            <x v="0"/>
          </reference>
          <reference field="8" count="1" selected="0">
            <x v="28"/>
          </reference>
          <reference field="9" count="1" selected="0">
            <x v="7"/>
          </reference>
          <reference field="10" count="1">
            <x v="17"/>
          </reference>
        </references>
      </pivotArea>
    </format>
    <format dxfId="417">
      <pivotArea dataOnly="0" labelOnly="1" fieldPosition="0">
        <references count="5">
          <reference field="5" count="1" selected="0">
            <x v="6"/>
          </reference>
          <reference field="6" count="1" selected="0">
            <x v="10"/>
          </reference>
          <reference field="8" count="1" selected="0">
            <x v="29"/>
          </reference>
          <reference field="9" count="1" selected="0">
            <x v="24"/>
          </reference>
          <reference field="10" count="1">
            <x v="23"/>
          </reference>
        </references>
      </pivotArea>
    </format>
    <format dxfId="416">
      <pivotArea dataOnly="0" labelOnly="1" fieldPosition="0">
        <references count="5">
          <reference field="5" count="1" selected="0">
            <x v="6"/>
          </reference>
          <reference field="6" count="1" selected="0">
            <x v="10"/>
          </reference>
          <reference field="8" count="1" selected="0">
            <x v="30"/>
          </reference>
          <reference field="9" count="1" selected="0">
            <x v="6"/>
          </reference>
          <reference field="10" count="1">
            <x v="22"/>
          </reference>
        </references>
      </pivotArea>
    </format>
    <format dxfId="415">
      <pivotArea dataOnly="0" labelOnly="1" fieldPosition="0">
        <references count="5">
          <reference field="5" count="1" selected="0">
            <x v="6"/>
          </reference>
          <reference field="6" count="1" selected="0">
            <x v="10"/>
          </reference>
          <reference field="8" count="1" selected="0">
            <x v="31"/>
          </reference>
          <reference field="9" count="1" selected="0">
            <x v="34"/>
          </reference>
          <reference field="10" count="1">
            <x v="12"/>
          </reference>
        </references>
      </pivotArea>
    </format>
    <format dxfId="414">
      <pivotArea dataOnly="0" labelOnly="1" fieldPosition="0">
        <references count="5">
          <reference field="5" count="1" selected="0">
            <x v="6"/>
          </reference>
          <reference field="6" count="1" selected="0">
            <x v="10"/>
          </reference>
          <reference field="8" count="1" selected="0">
            <x v="32"/>
          </reference>
          <reference field="9" count="1" selected="0">
            <x v="26"/>
          </reference>
          <reference field="10" count="1">
            <x v="10"/>
          </reference>
        </references>
      </pivotArea>
    </format>
    <format dxfId="413">
      <pivotArea dataOnly="0" labelOnly="1" fieldPosition="0">
        <references count="5">
          <reference field="5" count="1" selected="0">
            <x v="6"/>
          </reference>
          <reference field="6" count="1" selected="0">
            <x v="5"/>
          </reference>
          <reference field="8" count="1" selected="0">
            <x v="33"/>
          </reference>
          <reference field="9" count="1" selected="0">
            <x v="9"/>
          </reference>
          <reference field="10" count="1">
            <x v="9"/>
          </reference>
        </references>
      </pivotArea>
    </format>
    <format dxfId="412">
      <pivotArea dataOnly="0" labelOnly="1" fieldPosition="0">
        <references count="5">
          <reference field="5" count="1" selected="0">
            <x v="6"/>
          </reference>
          <reference field="6" count="1" selected="0">
            <x v="6"/>
          </reference>
          <reference field="8" count="1" selected="0">
            <x v="34"/>
          </reference>
          <reference field="9" count="1" selected="0">
            <x v="15"/>
          </reference>
          <reference field="10" count="1">
            <x v="11"/>
          </reference>
        </references>
      </pivotArea>
    </format>
    <format dxfId="411">
      <pivotArea dataOnly="0" labelOnly="1" fieldPosition="0">
        <references count="5">
          <reference field="5" count="1" selected="0">
            <x v="6"/>
          </reference>
          <reference field="6" count="1" selected="0">
            <x v="6"/>
          </reference>
          <reference field="8" count="1" selected="0">
            <x v="36"/>
          </reference>
          <reference field="9" count="1" selected="0">
            <x v="5"/>
          </reference>
          <reference field="10" count="1">
            <x v="19"/>
          </reference>
        </references>
      </pivotArea>
    </format>
    <format dxfId="410">
      <pivotArea dataOnly="0" labelOnly="1" fieldPosition="0">
        <references count="5">
          <reference field="5" count="1" selected="0">
            <x v="6"/>
          </reference>
          <reference field="6" count="1" selected="0">
            <x v="0"/>
          </reference>
          <reference field="8" count="1" selected="0">
            <x v="38"/>
          </reference>
          <reference field="9" count="1" selected="0">
            <x v="2"/>
          </reference>
          <reference field="10" count="1">
            <x v="14"/>
          </reference>
        </references>
      </pivotArea>
    </format>
    <format dxfId="409">
      <pivotArea dataOnly="0" labelOnly="1" fieldPosition="0">
        <references count="5">
          <reference field="5" count="1" selected="0">
            <x v="6"/>
          </reference>
          <reference field="6" count="1" selected="0">
            <x v="6"/>
          </reference>
          <reference field="8" count="1" selected="0">
            <x v="40"/>
          </reference>
          <reference field="9" count="1" selected="0">
            <x v="0"/>
          </reference>
          <reference field="10" count="1">
            <x v="15"/>
          </reference>
        </references>
      </pivotArea>
    </format>
    <format dxfId="408">
      <pivotArea dataOnly="0" labelOnly="1" fieldPosition="0">
        <references count="5">
          <reference field="5" count="1" selected="0">
            <x v="7"/>
          </reference>
          <reference field="6" count="1" selected="0">
            <x v="0"/>
          </reference>
          <reference field="8" count="1" selected="0">
            <x v="22"/>
          </reference>
          <reference field="9" count="1" selected="0">
            <x v="25"/>
          </reference>
          <reference field="10" count="1">
            <x v="16"/>
          </reference>
        </references>
      </pivotArea>
    </format>
    <format dxfId="407">
      <pivotArea dataOnly="0" labelOnly="1" fieldPosition="0">
        <references count="6">
          <reference field="0" count="1">
            <x v="0"/>
          </reference>
          <reference field="5" count="1" selected="0">
            <x v="0"/>
          </reference>
          <reference field="6" count="1" selected="0">
            <x v="0"/>
          </reference>
          <reference field="8" count="1" selected="0">
            <x v="0"/>
          </reference>
          <reference field="9" count="1" selected="0">
            <x v="3"/>
          </reference>
          <reference field="10" count="1" selected="0">
            <x v="12"/>
          </reference>
        </references>
      </pivotArea>
    </format>
    <format dxfId="406">
      <pivotArea dataOnly="0" labelOnly="1" fieldPosition="0">
        <references count="6">
          <reference field="0" count="8">
            <x v="1"/>
            <x v="2"/>
            <x v="3"/>
            <x v="4"/>
            <x v="5"/>
            <x v="6"/>
            <x v="7"/>
            <x v="8"/>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405">
      <pivotArea dataOnly="0" labelOnly="1" fieldPosition="0">
        <references count="6">
          <reference field="0" count="1">
            <x v="9"/>
          </reference>
          <reference field="5" count="1" selected="0">
            <x v="0"/>
          </reference>
          <reference field="6" count="1" selected="0">
            <x v="0"/>
          </reference>
          <reference field="8" count="1" selected="0">
            <x v="2"/>
          </reference>
          <reference field="9" count="1" selected="0">
            <x v="8"/>
          </reference>
          <reference field="10" count="1" selected="0">
            <x v="19"/>
          </reference>
        </references>
      </pivotArea>
    </format>
    <format dxfId="404">
      <pivotArea dataOnly="0" labelOnly="1" fieldPosition="0">
        <references count="6">
          <reference field="0" count="2">
            <x v="10"/>
            <x v="11"/>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403">
      <pivotArea dataOnly="0" labelOnly="1" fieldPosition="0">
        <references count="6">
          <reference field="0" count="1">
            <x v="12"/>
          </reference>
          <reference field="5" count="1" selected="0">
            <x v="0"/>
          </reference>
          <reference field="6" count="1" selected="0">
            <x v="1"/>
          </reference>
          <reference field="8" count="1" selected="0">
            <x v="4"/>
          </reference>
          <reference field="9" count="1" selected="0">
            <x v="13"/>
          </reference>
          <reference field="10" count="1" selected="0">
            <x v="9"/>
          </reference>
        </references>
      </pivotArea>
    </format>
    <format dxfId="402">
      <pivotArea dataOnly="0" labelOnly="1" fieldPosition="0">
        <references count="6">
          <reference field="0" count="2">
            <x v="13"/>
            <x v="14"/>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401">
      <pivotArea dataOnly="0" labelOnly="1" fieldPosition="0">
        <references count="6">
          <reference field="0" count="1">
            <x v="15"/>
          </reference>
          <reference field="5" count="1" selected="0">
            <x v="0"/>
          </reference>
          <reference field="6" count="1" selected="0">
            <x v="9"/>
          </reference>
          <reference field="8" count="1" selected="0">
            <x v="6"/>
          </reference>
          <reference field="9" count="1" selected="0">
            <x v="31"/>
          </reference>
          <reference field="10" count="1" selected="0">
            <x v="13"/>
          </reference>
        </references>
      </pivotArea>
    </format>
    <format dxfId="400">
      <pivotArea dataOnly="0" labelOnly="1" fieldPosition="0">
        <references count="6">
          <reference field="0" count="1">
            <x v="16"/>
          </reference>
          <reference field="5" count="1" selected="0">
            <x v="0"/>
          </reference>
          <reference field="6" count="1" selected="0">
            <x v="0"/>
          </reference>
          <reference field="8" count="1" selected="0">
            <x v="7"/>
          </reference>
          <reference field="9" count="1" selected="0">
            <x v="16"/>
          </reference>
          <reference field="10" count="1" selected="0">
            <x v="23"/>
          </reference>
        </references>
      </pivotArea>
    </format>
    <format dxfId="399">
      <pivotArea dataOnly="0" labelOnly="1" fieldPosition="0">
        <references count="6">
          <reference field="0" count="1">
            <x v="17"/>
          </reference>
          <reference field="5" count="1" selected="0">
            <x v="0"/>
          </reference>
          <reference field="6" count="1" selected="0">
            <x v="2"/>
          </reference>
          <reference field="8" count="1" selected="0">
            <x v="8"/>
          </reference>
          <reference field="9" count="1" selected="0">
            <x v="20"/>
          </reference>
          <reference field="10" count="1" selected="0">
            <x v="16"/>
          </reference>
        </references>
      </pivotArea>
    </format>
    <format dxfId="398">
      <pivotArea dataOnly="0" labelOnly="1" fieldPosition="0">
        <references count="6">
          <reference field="0" count="2">
            <x v="18"/>
            <x v="22"/>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397">
      <pivotArea dataOnly="0" labelOnly="1" fieldPosition="0">
        <references count="6">
          <reference field="0" count="1">
            <x v="19"/>
          </reference>
          <reference field="5" count="1" selected="0">
            <x v="1"/>
          </reference>
          <reference field="6" count="1" selected="0">
            <x v="6"/>
          </reference>
          <reference field="8" count="1" selected="0">
            <x v="10"/>
          </reference>
          <reference field="9" count="1" selected="0">
            <x v="22"/>
          </reference>
          <reference field="10" count="1" selected="0">
            <x v="6"/>
          </reference>
        </references>
      </pivotArea>
    </format>
    <format dxfId="396">
      <pivotArea dataOnly="0" labelOnly="1" fieldPosition="0">
        <references count="6">
          <reference field="0" count="1">
            <x v="20"/>
          </reference>
          <reference field="5" count="1" selected="0">
            <x v="1"/>
          </reference>
          <reference field="6" count="1" selected="0">
            <x v="9"/>
          </reference>
          <reference field="8" count="1" selected="0">
            <x v="11"/>
          </reference>
          <reference field="9" count="1" selected="0">
            <x v="27"/>
          </reference>
          <reference field="10" count="1" selected="0">
            <x v="2"/>
          </reference>
        </references>
      </pivotArea>
    </format>
    <format dxfId="395">
      <pivotArea dataOnly="0" labelOnly="1" fieldPosition="0">
        <references count="6">
          <reference field="0" count="1">
            <x v="21"/>
          </reference>
          <reference field="5" count="1" selected="0">
            <x v="1"/>
          </reference>
          <reference field="6" count="1" selected="0">
            <x v="4"/>
          </reference>
          <reference field="8" count="1" selected="0">
            <x v="12"/>
          </reference>
          <reference field="9" count="1" selected="0">
            <x v="20"/>
          </reference>
          <reference field="10" count="1" selected="0">
            <x v="16"/>
          </reference>
        </references>
      </pivotArea>
    </format>
    <format dxfId="394">
      <pivotArea dataOnly="0" labelOnly="1" fieldPosition="0">
        <references count="6">
          <reference field="0" count="1">
            <x v="33"/>
          </reference>
          <reference field="5" count="1" selected="0">
            <x v="2"/>
          </reference>
          <reference field="6" count="1" selected="0">
            <x v="7"/>
          </reference>
          <reference field="8" count="1" selected="0">
            <x v="23"/>
          </reference>
          <reference field="9" count="1" selected="0">
            <x v="36"/>
          </reference>
          <reference field="10" count="1" selected="0">
            <x v="1"/>
          </reference>
        </references>
      </pivotArea>
    </format>
    <format dxfId="393">
      <pivotArea dataOnly="0" labelOnly="1" fieldPosition="0">
        <references count="6">
          <reference field="0" count="1">
            <x v="34"/>
          </reference>
          <reference field="5" count="1" selected="0">
            <x v="2"/>
          </reference>
          <reference field="6" count="1" selected="0">
            <x v="1"/>
          </reference>
          <reference field="8" count="1" selected="0">
            <x v="24"/>
          </reference>
          <reference field="9" count="1" selected="0">
            <x v="20"/>
          </reference>
          <reference field="10" count="1" selected="0">
            <x v="15"/>
          </reference>
        </references>
      </pivotArea>
    </format>
    <format dxfId="392">
      <pivotArea dataOnly="0" labelOnly="1" fieldPosition="0">
        <references count="6">
          <reference field="0" count="3">
            <x v="35"/>
            <x v="36"/>
            <x v="37"/>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391">
      <pivotArea dataOnly="0" labelOnly="1" fieldPosition="0">
        <references count="6">
          <reference field="0" count="1">
            <x v="23"/>
          </reference>
          <reference field="5" count="1" selected="0">
            <x v="3"/>
          </reference>
          <reference field="6" count="1" selected="0">
            <x v="3"/>
          </reference>
          <reference field="8" count="1" selected="0">
            <x v="13"/>
          </reference>
          <reference field="9" count="1" selected="0">
            <x v="11"/>
          </reference>
          <reference field="10" count="1" selected="0">
            <x v="2"/>
          </reference>
        </references>
      </pivotArea>
    </format>
    <format dxfId="390">
      <pivotArea dataOnly="0" labelOnly="1" fieldPosition="0">
        <references count="6">
          <reference field="0" count="1">
            <x v="24"/>
          </reference>
          <reference field="5" count="1" selected="0">
            <x v="3"/>
          </reference>
          <reference field="6" count="1" selected="0">
            <x v="1"/>
          </reference>
          <reference field="8" count="1" selected="0">
            <x v="14"/>
          </reference>
          <reference field="9" count="1" selected="0">
            <x v="29"/>
          </reference>
          <reference field="10" count="1" selected="0">
            <x v="0"/>
          </reference>
        </references>
      </pivotArea>
    </format>
    <format dxfId="389">
      <pivotArea dataOnly="0" labelOnly="1" fieldPosition="0">
        <references count="6">
          <reference field="0" count="1">
            <x v="25"/>
          </reference>
          <reference field="5" count="1" selected="0">
            <x v="3"/>
          </reference>
          <reference field="6" count="1" selected="0">
            <x v="7"/>
          </reference>
          <reference field="8" count="1" selected="0">
            <x v="15"/>
          </reference>
          <reference field="9" count="1" selected="0">
            <x v="23"/>
          </reference>
          <reference field="10" count="1" selected="0">
            <x v="4"/>
          </reference>
        </references>
      </pivotArea>
    </format>
    <format dxfId="388">
      <pivotArea dataOnly="0" labelOnly="1" fieldPosition="0">
        <references count="6">
          <reference field="0" count="1">
            <x v="26"/>
          </reference>
          <reference field="5" count="1" selected="0">
            <x v="3"/>
          </reference>
          <reference field="6" count="1" selected="0">
            <x v="8"/>
          </reference>
          <reference field="8" count="1" selected="0">
            <x v="16"/>
          </reference>
          <reference field="9" count="1" selected="0">
            <x v="10"/>
          </reference>
          <reference field="10" count="1" selected="0">
            <x v="18"/>
          </reference>
        </references>
      </pivotArea>
    </format>
    <format dxfId="387">
      <pivotArea dataOnly="0" labelOnly="1" fieldPosition="0">
        <references count="6">
          <reference field="0" count="1">
            <x v="27"/>
          </reference>
          <reference field="5" count="1" selected="0">
            <x v="3"/>
          </reference>
          <reference field="6" count="1" selected="0">
            <x v="0"/>
          </reference>
          <reference field="8" count="1" selected="0">
            <x v="17"/>
          </reference>
          <reference field="9" count="1" selected="0">
            <x v="14"/>
          </reference>
          <reference field="10" count="1" selected="0">
            <x v="20"/>
          </reference>
        </references>
      </pivotArea>
    </format>
    <format dxfId="386">
      <pivotArea dataOnly="0" labelOnly="1" fieldPosition="0">
        <references count="6">
          <reference field="0" count="1">
            <x v="28"/>
          </reference>
          <reference field="5" count="1" selected="0">
            <x v="4"/>
          </reference>
          <reference field="6" count="1" selected="0">
            <x v="0"/>
          </reference>
          <reference field="8" count="1" selected="0">
            <x v="18"/>
          </reference>
          <reference field="9" count="1" selected="0">
            <x v="18"/>
          </reference>
          <reference field="10" count="1" selected="0">
            <x v="3"/>
          </reference>
        </references>
      </pivotArea>
    </format>
    <format dxfId="385">
      <pivotArea dataOnly="0" labelOnly="1" fieldPosition="0">
        <references count="6">
          <reference field="0" count="1">
            <x v="29"/>
          </reference>
          <reference field="5" count="1" selected="0">
            <x v="4"/>
          </reference>
          <reference field="6" count="1" selected="0">
            <x v="5"/>
          </reference>
          <reference field="8" count="1" selected="0">
            <x v="19"/>
          </reference>
          <reference field="9" count="1" selected="0">
            <x v="17"/>
          </reference>
          <reference field="10" count="1" selected="0">
            <x v="0"/>
          </reference>
        </references>
      </pivotArea>
    </format>
    <format dxfId="384">
      <pivotArea dataOnly="0" labelOnly="1" fieldPosition="0">
        <references count="6">
          <reference field="0" count="1">
            <x v="30"/>
          </reference>
          <reference field="5" count="1" selected="0">
            <x v="4"/>
          </reference>
          <reference field="6" count="1" selected="0">
            <x v="9"/>
          </reference>
          <reference field="8" count="1" selected="0">
            <x v="20"/>
          </reference>
          <reference field="9" count="1" selected="0">
            <x v="32"/>
          </reference>
          <reference field="10" count="1" selected="0">
            <x v="5"/>
          </reference>
        </references>
      </pivotArea>
    </format>
    <format dxfId="383">
      <pivotArea dataOnly="0" labelOnly="1" fieldPosition="0">
        <references count="6">
          <reference field="0" count="1">
            <x v="31"/>
          </reference>
          <reference field="5" count="1" selected="0">
            <x v="4"/>
          </reference>
          <reference field="6" count="1" selected="0">
            <x v="6"/>
          </reference>
          <reference field="8" count="1" selected="0">
            <x v="21"/>
          </reference>
          <reference field="9" count="1" selected="0">
            <x v="19"/>
          </reference>
          <reference field="10" count="1" selected="0">
            <x v="0"/>
          </reference>
        </references>
      </pivotArea>
    </format>
    <format dxfId="382">
      <pivotArea dataOnly="0" labelOnly="1" fieldPosition="0">
        <references count="6">
          <reference field="0" count="1">
            <x v="38"/>
          </reference>
          <reference field="5" count="1" selected="0">
            <x v="5"/>
          </reference>
          <reference field="6" count="1" selected="0">
            <x v="1"/>
          </reference>
          <reference field="8" count="1" selected="0">
            <x v="26"/>
          </reference>
          <reference field="9" count="1" selected="0">
            <x v="20"/>
          </reference>
          <reference field="10" count="1" selected="0">
            <x v="16"/>
          </reference>
        </references>
      </pivotArea>
    </format>
    <format dxfId="381">
      <pivotArea dataOnly="0" labelOnly="1" fieldPosition="0">
        <references count="6">
          <reference field="0" count="1">
            <x v="39"/>
          </reference>
          <reference field="5" count="1" selected="0">
            <x v="6"/>
          </reference>
          <reference field="6" count="1" selected="0">
            <x v="9"/>
          </reference>
          <reference field="8" count="1" selected="0">
            <x v="27"/>
          </reference>
          <reference field="9" count="1" selected="0">
            <x v="33"/>
          </reference>
          <reference field="10" count="1" selected="0">
            <x v="16"/>
          </reference>
        </references>
      </pivotArea>
    </format>
    <format dxfId="380">
      <pivotArea dataOnly="0" labelOnly="1" fieldPosition="0">
        <references count="6">
          <reference field="0" count="1">
            <x v="40"/>
          </reference>
          <reference field="5" count="1" selected="0">
            <x v="6"/>
          </reference>
          <reference field="6" count="1" selected="0">
            <x v="0"/>
          </reference>
          <reference field="8" count="1" selected="0">
            <x v="28"/>
          </reference>
          <reference field="9" count="1" selected="0">
            <x v="7"/>
          </reference>
          <reference field="10" count="1" selected="0">
            <x v="17"/>
          </reference>
        </references>
      </pivotArea>
    </format>
    <format dxfId="379">
      <pivotArea dataOnly="0" labelOnly="1" fieldPosition="0">
        <references count="6">
          <reference field="0" count="1">
            <x v="59"/>
          </reference>
          <reference field="5" count="1" selected="0">
            <x v="6"/>
          </reference>
          <reference field="6" count="1" selected="0">
            <x v="10"/>
          </reference>
          <reference field="8" count="1" selected="0">
            <x v="29"/>
          </reference>
          <reference field="9" count="1" selected="0">
            <x v="24"/>
          </reference>
          <reference field="10" count="1" selected="0">
            <x v="23"/>
          </reference>
        </references>
      </pivotArea>
    </format>
    <format dxfId="378">
      <pivotArea dataOnly="0" labelOnly="1" fieldPosition="0">
        <references count="6">
          <reference field="0" count="2">
            <x v="60"/>
            <x v="61"/>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377">
      <pivotArea dataOnly="0" labelOnly="1" fieldPosition="0">
        <references count="6">
          <reference field="0" count="2">
            <x v="62"/>
            <x v="63"/>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376">
      <pivotArea dataOnly="0" labelOnly="1" fieldPosition="0">
        <references count="6">
          <reference field="0" count="1">
            <x v="64"/>
          </reference>
          <reference field="5" count="1" selected="0">
            <x v="6"/>
          </reference>
          <reference field="6" count="1" selected="0">
            <x v="10"/>
          </reference>
          <reference field="8" count="1" selected="0">
            <x v="32"/>
          </reference>
          <reference field="9" count="1" selected="0">
            <x v="26"/>
          </reference>
          <reference field="10" count="1" selected="0">
            <x v="10"/>
          </reference>
        </references>
      </pivotArea>
    </format>
    <format dxfId="375">
      <pivotArea dataOnly="0" labelOnly="1" fieldPosition="0">
        <references count="6">
          <reference field="0" count="3">
            <x v="41"/>
            <x v="42"/>
            <x v="43"/>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374">
      <pivotArea dataOnly="0" labelOnly="1" fieldPosition="0">
        <references count="6">
          <reference field="0" count="3">
            <x v="44"/>
            <x v="45"/>
            <x v="46"/>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373">
      <pivotArea dataOnly="0" labelOnly="1" fieldPosition="0">
        <references count="6">
          <reference field="0" count="1">
            <x v="47"/>
          </reference>
          <reference field="5" count="1" selected="0">
            <x v="6"/>
          </reference>
          <reference field="6" count="1" selected="0">
            <x v="6"/>
          </reference>
          <reference field="8" count="1" selected="0">
            <x v="35"/>
          </reference>
          <reference field="9" count="1" selected="0">
            <x v="1"/>
          </reference>
          <reference field="10" count="1" selected="0">
            <x v="11"/>
          </reference>
        </references>
      </pivotArea>
    </format>
    <format dxfId="372">
      <pivotArea dataOnly="0" labelOnly="1" fieldPosition="0">
        <references count="6">
          <reference field="0" count="1">
            <x v="48"/>
          </reference>
          <reference field="5" count="1" selected="0">
            <x v="6"/>
          </reference>
          <reference field="6" count="1" selected="0">
            <x v="6"/>
          </reference>
          <reference field="8" count="1" selected="0">
            <x v="36"/>
          </reference>
          <reference field="9" count="1" selected="0">
            <x v="5"/>
          </reference>
          <reference field="10" count="1" selected="0">
            <x v="19"/>
          </reference>
        </references>
      </pivotArea>
    </format>
    <format dxfId="371">
      <pivotArea dataOnly="0" labelOnly="1" fieldPosition="0">
        <references count="6">
          <reference field="0" count="1">
            <x v="49"/>
          </reference>
          <reference field="5" count="1" selected="0">
            <x v="6"/>
          </reference>
          <reference field="6" count="1" selected="0">
            <x v="6"/>
          </reference>
          <reference field="8" count="1" selected="0">
            <x v="37"/>
          </reference>
          <reference field="9" count="1" selected="0">
            <x v="4"/>
          </reference>
          <reference field="10" count="1" selected="0">
            <x v="19"/>
          </reference>
        </references>
      </pivotArea>
    </format>
    <format dxfId="370">
      <pivotArea dataOnly="0" labelOnly="1" fieldPosition="0">
        <references count="6">
          <reference field="0" count="1">
            <x v="50"/>
          </reference>
          <reference field="5" count="1" selected="0">
            <x v="6"/>
          </reference>
          <reference field="6" count="1" selected="0">
            <x v="0"/>
          </reference>
          <reference field="8" count="1" selected="0">
            <x v="38"/>
          </reference>
          <reference field="9" count="1" selected="0">
            <x v="2"/>
          </reference>
          <reference field="10" count="1" selected="0">
            <x v="14"/>
          </reference>
        </references>
      </pivotArea>
    </format>
    <format dxfId="369">
      <pivotArea dataOnly="0" labelOnly="1" fieldPosition="0">
        <references count="6">
          <reference field="0" count="5">
            <x v="51"/>
            <x v="52"/>
            <x v="53"/>
            <x v="54"/>
            <x v="55"/>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368">
      <pivotArea dataOnly="0" labelOnly="1" fieldPosition="0">
        <references count="6">
          <reference field="0" count="3">
            <x v="56"/>
            <x v="57"/>
            <x v="58"/>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367">
      <pivotArea dataOnly="0" labelOnly="1" fieldPosition="0">
        <references count="6">
          <reference field="0" count="1">
            <x v="32"/>
          </reference>
          <reference field="5" count="1" selected="0">
            <x v="7"/>
          </reference>
          <reference field="6" count="1" selected="0">
            <x v="0"/>
          </reference>
          <reference field="8" count="1" selected="0">
            <x v="22"/>
          </reference>
          <reference field="9" count="1" selected="0">
            <x v="25"/>
          </reference>
          <reference field="10" count="1" selected="0">
            <x v="16"/>
          </reference>
        </references>
      </pivotArea>
    </format>
    <format dxfId="366">
      <pivotArea dataOnly="0" labelOnly="1" fieldPosition="0">
        <references count="7">
          <reference field="0" count="1" selected="0">
            <x v="0"/>
          </reference>
          <reference field="1" count="1">
            <x v="7"/>
          </reference>
          <reference field="5" count="1" selected="0">
            <x v="0"/>
          </reference>
          <reference field="6" count="1" selected="0">
            <x v="0"/>
          </reference>
          <reference field="8" count="1" selected="0">
            <x v="0"/>
          </reference>
          <reference field="9" count="1" selected="0">
            <x v="3"/>
          </reference>
          <reference field="10" count="1" selected="0">
            <x v="12"/>
          </reference>
        </references>
      </pivotArea>
    </format>
    <format dxfId="365">
      <pivotArea dataOnly="0" labelOnly="1" fieldPosition="0">
        <references count="7">
          <reference field="0" count="1" selected="0">
            <x v="1"/>
          </reference>
          <reference field="1" count="1">
            <x v="42"/>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64">
      <pivotArea dataOnly="0" labelOnly="1" fieldPosition="0">
        <references count="7">
          <reference field="0" count="1" selected="0">
            <x v="2"/>
          </reference>
          <reference field="1" count="1">
            <x v="5"/>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63">
      <pivotArea dataOnly="0" labelOnly="1" fieldPosition="0">
        <references count="7">
          <reference field="0" count="1" selected="0">
            <x v="3"/>
          </reference>
          <reference field="1" count="1">
            <x v="38"/>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62">
      <pivotArea dataOnly="0" labelOnly="1" fieldPosition="0">
        <references count="7">
          <reference field="0" count="1" selected="0">
            <x v="4"/>
          </reference>
          <reference field="1" count="1">
            <x v="31"/>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61">
      <pivotArea dataOnly="0" labelOnly="1" fieldPosition="0">
        <references count="7">
          <reference field="0" count="1" selected="0">
            <x v="5"/>
          </reference>
          <reference field="1" count="1">
            <x v="4"/>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60">
      <pivotArea dataOnly="0" labelOnly="1" fieldPosition="0">
        <references count="7">
          <reference field="0" count="1" selected="0">
            <x v="6"/>
          </reference>
          <reference field="1" count="1">
            <x v="6"/>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59">
      <pivotArea dataOnly="0" labelOnly="1" fieldPosition="0">
        <references count="7">
          <reference field="0" count="1" selected="0">
            <x v="7"/>
          </reference>
          <reference field="1" count="1">
            <x v="27"/>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58">
      <pivotArea dataOnly="0" labelOnly="1" fieldPosition="0">
        <references count="7">
          <reference field="0" count="1" selected="0">
            <x v="8"/>
          </reference>
          <reference field="1" count="1">
            <x v="57"/>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57">
      <pivotArea dataOnly="0" labelOnly="1" fieldPosition="0">
        <references count="7">
          <reference field="0" count="1" selected="0">
            <x v="9"/>
          </reference>
          <reference field="1" count="1">
            <x v="28"/>
          </reference>
          <reference field="5" count="1" selected="0">
            <x v="0"/>
          </reference>
          <reference field="6" count="1" selected="0">
            <x v="0"/>
          </reference>
          <reference field="8" count="1" selected="0">
            <x v="2"/>
          </reference>
          <reference field="9" count="1" selected="0">
            <x v="8"/>
          </reference>
          <reference field="10" count="1" selected="0">
            <x v="19"/>
          </reference>
        </references>
      </pivotArea>
    </format>
    <format dxfId="356">
      <pivotArea dataOnly="0" labelOnly="1" fieldPosition="0">
        <references count="7">
          <reference field="0" count="1" selected="0">
            <x v="10"/>
          </reference>
          <reference field="1" count="1">
            <x v="44"/>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355">
      <pivotArea dataOnly="0" labelOnly="1" fieldPosition="0">
        <references count="7">
          <reference field="0" count="1" selected="0">
            <x v="11"/>
          </reference>
          <reference field="1" count="1">
            <x v="5"/>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354">
      <pivotArea dataOnly="0" labelOnly="1" fieldPosition="0">
        <references count="7">
          <reference field="0" count="1" selected="0">
            <x v="12"/>
          </reference>
          <reference field="1" count="1">
            <x v="30"/>
          </reference>
          <reference field="5" count="1" selected="0">
            <x v="0"/>
          </reference>
          <reference field="6" count="1" selected="0">
            <x v="1"/>
          </reference>
          <reference field="8" count="1" selected="0">
            <x v="4"/>
          </reference>
          <reference field="9" count="1" selected="0">
            <x v="13"/>
          </reference>
          <reference field="10" count="1" selected="0">
            <x v="9"/>
          </reference>
        </references>
      </pivotArea>
    </format>
    <format dxfId="353">
      <pivotArea dataOnly="0" labelOnly="1" fieldPosition="0">
        <references count="7">
          <reference field="0" count="1" selected="0">
            <x v="13"/>
          </reference>
          <reference field="1" count="1">
            <x v="54"/>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352">
      <pivotArea dataOnly="0" labelOnly="1" fieldPosition="0">
        <references count="7">
          <reference field="0" count="1" selected="0">
            <x v="14"/>
          </reference>
          <reference field="1" count="1">
            <x v="0"/>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351">
      <pivotArea dataOnly="0" labelOnly="1" fieldPosition="0">
        <references count="7">
          <reference field="0" count="1" selected="0">
            <x v="15"/>
          </reference>
          <reference field="1" count="1">
            <x v="52"/>
          </reference>
          <reference field="5" count="1" selected="0">
            <x v="0"/>
          </reference>
          <reference field="6" count="1" selected="0">
            <x v="9"/>
          </reference>
          <reference field="8" count="1" selected="0">
            <x v="6"/>
          </reference>
          <reference field="9" count="1" selected="0">
            <x v="31"/>
          </reference>
          <reference field="10" count="1" selected="0">
            <x v="13"/>
          </reference>
        </references>
      </pivotArea>
    </format>
    <format dxfId="350">
      <pivotArea dataOnly="0" labelOnly="1" fieldPosition="0">
        <references count="7">
          <reference field="0" count="1" selected="0">
            <x v="16"/>
          </reference>
          <reference field="1" count="1">
            <x v="29"/>
          </reference>
          <reference field="5" count="1" selected="0">
            <x v="0"/>
          </reference>
          <reference field="6" count="1" selected="0">
            <x v="0"/>
          </reference>
          <reference field="8" count="1" selected="0">
            <x v="7"/>
          </reference>
          <reference field="9" count="1" selected="0">
            <x v="16"/>
          </reference>
          <reference field="10" count="1" selected="0">
            <x v="23"/>
          </reference>
        </references>
      </pivotArea>
    </format>
    <format dxfId="349">
      <pivotArea dataOnly="0" labelOnly="1" fieldPosition="0">
        <references count="7">
          <reference field="0" count="1" selected="0">
            <x v="17"/>
          </reference>
          <reference field="1" count="1">
            <x v="18"/>
          </reference>
          <reference field="5" count="1" selected="0">
            <x v="0"/>
          </reference>
          <reference field="6" count="1" selected="0">
            <x v="2"/>
          </reference>
          <reference field="8" count="1" selected="0">
            <x v="8"/>
          </reference>
          <reference field="9" count="1" selected="0">
            <x v="20"/>
          </reference>
          <reference field="10" count="1" selected="0">
            <x v="16"/>
          </reference>
        </references>
      </pivotArea>
    </format>
    <format dxfId="348">
      <pivotArea dataOnly="0" labelOnly="1" fieldPosition="0">
        <references count="7">
          <reference field="0" count="1" selected="0">
            <x v="18"/>
          </reference>
          <reference field="1" count="1">
            <x v="1"/>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347">
      <pivotArea dataOnly="0" labelOnly="1" fieldPosition="0">
        <references count="7">
          <reference field="0" count="1" selected="0">
            <x v="22"/>
          </reference>
          <reference field="1" count="1">
            <x v="47"/>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346">
      <pivotArea dataOnly="0" labelOnly="1" fieldPosition="0">
        <references count="7">
          <reference field="0" count="1" selected="0">
            <x v="19"/>
          </reference>
          <reference field="1" count="1">
            <x v="6"/>
          </reference>
          <reference field="5" count="1" selected="0">
            <x v="1"/>
          </reference>
          <reference field="6" count="1" selected="0">
            <x v="6"/>
          </reference>
          <reference field="8" count="1" selected="0">
            <x v="10"/>
          </reference>
          <reference field="9" count="1" selected="0">
            <x v="22"/>
          </reference>
          <reference field="10" count="1" selected="0">
            <x v="6"/>
          </reference>
        </references>
      </pivotArea>
    </format>
    <format dxfId="345">
      <pivotArea dataOnly="0" labelOnly="1" fieldPosition="0">
        <references count="7">
          <reference field="0" count="1" selected="0">
            <x v="20"/>
          </reference>
          <reference field="1" count="1">
            <x v="3"/>
          </reference>
          <reference field="5" count="1" selected="0">
            <x v="1"/>
          </reference>
          <reference field="6" count="1" selected="0">
            <x v="9"/>
          </reference>
          <reference field="8" count="1" selected="0">
            <x v="11"/>
          </reference>
          <reference field="9" count="1" selected="0">
            <x v="27"/>
          </reference>
          <reference field="10" count="1" selected="0">
            <x v="2"/>
          </reference>
        </references>
      </pivotArea>
    </format>
    <format dxfId="344">
      <pivotArea dataOnly="0" labelOnly="1" fieldPosition="0">
        <references count="7">
          <reference field="0" count="1" selected="0">
            <x v="21"/>
          </reference>
          <reference field="1" count="1">
            <x v="18"/>
          </reference>
          <reference field="5" count="1" selected="0">
            <x v="1"/>
          </reference>
          <reference field="6" count="1" selected="0">
            <x v="4"/>
          </reference>
          <reference field="8" count="1" selected="0">
            <x v="12"/>
          </reference>
          <reference field="9" count="1" selected="0">
            <x v="20"/>
          </reference>
          <reference field="10" count="1" selected="0">
            <x v="16"/>
          </reference>
        </references>
      </pivotArea>
    </format>
    <format dxfId="343">
      <pivotArea dataOnly="0" labelOnly="1" fieldPosition="0">
        <references count="7">
          <reference field="0" count="1" selected="0">
            <x v="33"/>
          </reference>
          <reference field="1" count="1">
            <x v="39"/>
          </reference>
          <reference field="5" count="1" selected="0">
            <x v="2"/>
          </reference>
          <reference field="6" count="1" selected="0">
            <x v="7"/>
          </reference>
          <reference field="8" count="1" selected="0">
            <x v="23"/>
          </reference>
          <reference field="9" count="1" selected="0">
            <x v="36"/>
          </reference>
          <reference field="10" count="1" selected="0">
            <x v="1"/>
          </reference>
        </references>
      </pivotArea>
    </format>
    <format dxfId="342">
      <pivotArea dataOnly="0" labelOnly="1" fieldPosition="0">
        <references count="7">
          <reference field="0" count="1" selected="0">
            <x v="34"/>
          </reference>
          <reference field="1" count="1">
            <x v="18"/>
          </reference>
          <reference field="5" count="1" selected="0">
            <x v="2"/>
          </reference>
          <reference field="6" count="1" selected="0">
            <x v="1"/>
          </reference>
          <reference field="8" count="1" selected="0">
            <x v="24"/>
          </reference>
          <reference field="9" count="1" selected="0">
            <x v="20"/>
          </reference>
          <reference field="10" count="1" selected="0">
            <x v="15"/>
          </reference>
        </references>
      </pivotArea>
    </format>
    <format dxfId="341">
      <pivotArea dataOnly="0" labelOnly="1" fieldPosition="0">
        <references count="7">
          <reference field="0" count="1" selected="0">
            <x v="35"/>
          </reference>
          <reference field="1" count="1">
            <x v="51"/>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340">
      <pivotArea dataOnly="0" labelOnly="1" fieldPosition="0">
        <references count="7">
          <reference field="0" count="1" selected="0">
            <x v="36"/>
          </reference>
          <reference field="1" count="1">
            <x v="41"/>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339">
      <pivotArea dataOnly="0" labelOnly="1" fieldPosition="0">
        <references count="7">
          <reference field="0" count="1" selected="0">
            <x v="37"/>
          </reference>
          <reference field="1" count="1">
            <x v="17"/>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338">
      <pivotArea dataOnly="0" labelOnly="1" fieldPosition="0">
        <references count="7">
          <reference field="0" count="1" selected="0">
            <x v="23"/>
          </reference>
          <reference field="1" count="1">
            <x v="46"/>
          </reference>
          <reference field="5" count="1" selected="0">
            <x v="3"/>
          </reference>
          <reference field="6" count="1" selected="0">
            <x v="3"/>
          </reference>
          <reference field="8" count="1" selected="0">
            <x v="13"/>
          </reference>
          <reference field="9" count="1" selected="0">
            <x v="11"/>
          </reference>
          <reference field="10" count="1" selected="0">
            <x v="2"/>
          </reference>
        </references>
      </pivotArea>
    </format>
    <format dxfId="337">
      <pivotArea dataOnly="0" labelOnly="1" fieldPosition="0">
        <references count="7">
          <reference field="0" count="1" selected="0">
            <x v="24"/>
          </reference>
          <reference field="1" count="1">
            <x v="40"/>
          </reference>
          <reference field="5" count="1" selected="0">
            <x v="3"/>
          </reference>
          <reference field="6" count="1" selected="0">
            <x v="1"/>
          </reference>
          <reference field="8" count="1" selected="0">
            <x v="14"/>
          </reference>
          <reference field="9" count="1" selected="0">
            <x v="29"/>
          </reference>
          <reference field="10" count="1" selected="0">
            <x v="0"/>
          </reference>
        </references>
      </pivotArea>
    </format>
    <format dxfId="336">
      <pivotArea dataOnly="0" labelOnly="1" fieldPosition="0">
        <references count="7">
          <reference field="0" count="1" selected="0">
            <x v="25"/>
          </reference>
          <reference field="1" count="1">
            <x v="37"/>
          </reference>
          <reference field="5" count="1" selected="0">
            <x v="3"/>
          </reference>
          <reference field="6" count="1" selected="0">
            <x v="7"/>
          </reference>
          <reference field="8" count="1" selected="0">
            <x v="15"/>
          </reference>
          <reference field="9" count="1" selected="0">
            <x v="23"/>
          </reference>
          <reference field="10" count="1" selected="0">
            <x v="4"/>
          </reference>
        </references>
      </pivotArea>
    </format>
    <format dxfId="335">
      <pivotArea dataOnly="0" labelOnly="1" fieldPosition="0">
        <references count="7">
          <reference field="0" count="1" selected="0">
            <x v="26"/>
          </reference>
          <reference field="1" count="1">
            <x v="33"/>
          </reference>
          <reference field="5" count="1" selected="0">
            <x v="3"/>
          </reference>
          <reference field="6" count="1" selected="0">
            <x v="8"/>
          </reference>
          <reference field="8" count="1" selected="0">
            <x v="16"/>
          </reference>
          <reference field="9" count="1" selected="0">
            <x v="10"/>
          </reference>
          <reference field="10" count="1" selected="0">
            <x v="18"/>
          </reference>
        </references>
      </pivotArea>
    </format>
    <format dxfId="334">
      <pivotArea dataOnly="0" labelOnly="1" fieldPosition="0">
        <references count="7">
          <reference field="0" count="1" selected="0">
            <x v="27"/>
          </reference>
          <reference field="1" count="1">
            <x v="34"/>
          </reference>
          <reference field="5" count="1" selected="0">
            <x v="3"/>
          </reference>
          <reference field="6" count="1" selected="0">
            <x v="0"/>
          </reference>
          <reference field="8" count="1" selected="0">
            <x v="17"/>
          </reference>
          <reference field="9" count="1" selected="0">
            <x v="14"/>
          </reference>
          <reference field="10" count="1" selected="0">
            <x v="20"/>
          </reference>
        </references>
      </pivotArea>
    </format>
    <format dxfId="333">
      <pivotArea dataOnly="0" labelOnly="1" fieldPosition="0">
        <references count="7">
          <reference field="0" count="1" selected="0">
            <x v="28"/>
          </reference>
          <reference field="1" count="1">
            <x v="50"/>
          </reference>
          <reference field="5" count="1" selected="0">
            <x v="4"/>
          </reference>
          <reference field="6" count="1" selected="0">
            <x v="0"/>
          </reference>
          <reference field="8" count="1" selected="0">
            <x v="18"/>
          </reference>
          <reference field="9" count="1" selected="0">
            <x v="18"/>
          </reference>
          <reference field="10" count="1" selected="0">
            <x v="3"/>
          </reference>
        </references>
      </pivotArea>
    </format>
    <format dxfId="332">
      <pivotArea dataOnly="0" labelOnly="1" fieldPosition="0">
        <references count="7">
          <reference field="0" count="1" selected="0">
            <x v="29"/>
          </reference>
          <reference field="1" count="1">
            <x v="49"/>
          </reference>
          <reference field="5" count="1" selected="0">
            <x v="4"/>
          </reference>
          <reference field="6" count="1" selected="0">
            <x v="5"/>
          </reference>
          <reference field="8" count="1" selected="0">
            <x v="19"/>
          </reference>
          <reference field="9" count="1" selected="0">
            <x v="17"/>
          </reference>
          <reference field="10" count="1" selected="0">
            <x v="0"/>
          </reference>
        </references>
      </pivotArea>
    </format>
    <format dxfId="331">
      <pivotArea dataOnly="0" labelOnly="1" fieldPosition="0">
        <references count="7">
          <reference field="0" count="1" selected="0">
            <x v="30"/>
          </reference>
          <reference field="1" count="1">
            <x v="35"/>
          </reference>
          <reference field="5" count="1" selected="0">
            <x v="4"/>
          </reference>
          <reference field="6" count="1" selected="0">
            <x v="9"/>
          </reference>
          <reference field="8" count="1" selected="0">
            <x v="20"/>
          </reference>
          <reference field="9" count="1" selected="0">
            <x v="32"/>
          </reference>
          <reference field="10" count="1" selected="0">
            <x v="5"/>
          </reference>
        </references>
      </pivotArea>
    </format>
    <format dxfId="330">
      <pivotArea dataOnly="0" labelOnly="1" fieldPosition="0">
        <references count="7">
          <reference field="0" count="1" selected="0">
            <x v="31"/>
          </reference>
          <reference field="1" count="1">
            <x v="48"/>
          </reference>
          <reference field="5" count="1" selected="0">
            <x v="4"/>
          </reference>
          <reference field="6" count="1" selected="0">
            <x v="6"/>
          </reference>
          <reference field="8" count="1" selected="0">
            <x v="21"/>
          </reference>
          <reference field="9" count="1" selected="0">
            <x v="19"/>
          </reference>
          <reference field="10" count="1" selected="0">
            <x v="0"/>
          </reference>
        </references>
      </pivotArea>
    </format>
    <format dxfId="329">
      <pivotArea dataOnly="0" labelOnly="1" fieldPosition="0">
        <references count="7">
          <reference field="0" count="1" selected="0">
            <x v="38"/>
          </reference>
          <reference field="1" count="1">
            <x v="18"/>
          </reference>
          <reference field="5" count="1" selected="0">
            <x v="5"/>
          </reference>
          <reference field="6" count="1" selected="0">
            <x v="1"/>
          </reference>
          <reference field="8" count="1" selected="0">
            <x v="26"/>
          </reference>
          <reference field="9" count="1" selected="0">
            <x v="20"/>
          </reference>
          <reference field="10" count="1" selected="0">
            <x v="16"/>
          </reference>
        </references>
      </pivotArea>
    </format>
    <format dxfId="328">
      <pivotArea dataOnly="0" labelOnly="1" fieldPosition="0">
        <references count="7">
          <reference field="0" count="1" selected="0">
            <x v="39"/>
          </reference>
          <reference field="1" count="1">
            <x v="58"/>
          </reference>
          <reference field="5" count="1" selected="0">
            <x v="6"/>
          </reference>
          <reference field="6" count="1" selected="0">
            <x v="9"/>
          </reference>
          <reference field="8" count="1" selected="0">
            <x v="27"/>
          </reference>
          <reference field="9" count="1" selected="0">
            <x v="33"/>
          </reference>
          <reference field="10" count="1" selected="0">
            <x v="16"/>
          </reference>
        </references>
      </pivotArea>
    </format>
    <format dxfId="327">
      <pivotArea dataOnly="0" labelOnly="1" fieldPosition="0">
        <references count="7">
          <reference field="0" count="1" selected="0">
            <x v="40"/>
          </reference>
          <reference field="1" count="1">
            <x v="24"/>
          </reference>
          <reference field="5" count="1" selected="0">
            <x v="6"/>
          </reference>
          <reference field="6" count="1" selected="0">
            <x v="0"/>
          </reference>
          <reference field="8" count="1" selected="0">
            <x v="28"/>
          </reference>
          <reference field="9" count="1" selected="0">
            <x v="7"/>
          </reference>
          <reference field="10" count="1" selected="0">
            <x v="17"/>
          </reference>
        </references>
      </pivotArea>
    </format>
    <format dxfId="326">
      <pivotArea dataOnly="0" labelOnly="1" fieldPosition="0">
        <references count="7">
          <reference field="0" count="1" selected="0">
            <x v="59"/>
          </reference>
          <reference field="1" count="1">
            <x v="56"/>
          </reference>
          <reference field="5" count="1" selected="0">
            <x v="6"/>
          </reference>
          <reference field="6" count="1" selected="0">
            <x v="10"/>
          </reference>
          <reference field="8" count="1" selected="0">
            <x v="29"/>
          </reference>
          <reference field="9" count="1" selected="0">
            <x v="24"/>
          </reference>
          <reference field="10" count="1" selected="0">
            <x v="23"/>
          </reference>
        </references>
      </pivotArea>
    </format>
    <format dxfId="325">
      <pivotArea dataOnly="0" labelOnly="1" fieldPosition="0">
        <references count="7">
          <reference field="0" count="1" selected="0">
            <x v="60"/>
          </reference>
          <reference field="1" count="1">
            <x v="45"/>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324">
      <pivotArea dataOnly="0" labelOnly="1" fieldPosition="0">
        <references count="7">
          <reference field="0" count="1" selected="0">
            <x v="61"/>
          </reference>
          <reference field="1" count="1">
            <x v="36"/>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323">
      <pivotArea dataOnly="0" labelOnly="1" fieldPosition="0">
        <references count="7">
          <reference field="0" count="1" selected="0">
            <x v="62"/>
          </reference>
          <reference field="1" count="1">
            <x v="59"/>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322">
      <pivotArea dataOnly="0" labelOnly="1" fieldPosition="0">
        <references count="7">
          <reference field="0" count="1" selected="0">
            <x v="63"/>
          </reference>
          <reference field="1" count="1">
            <x v="2"/>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321">
      <pivotArea dataOnly="0" labelOnly="1" fieldPosition="0">
        <references count="7">
          <reference field="0" count="1" selected="0">
            <x v="64"/>
          </reference>
          <reference field="1" count="1">
            <x v="32"/>
          </reference>
          <reference field="5" count="1" selected="0">
            <x v="6"/>
          </reference>
          <reference field="6" count="1" selected="0">
            <x v="10"/>
          </reference>
          <reference field="8" count="1" selected="0">
            <x v="32"/>
          </reference>
          <reference field="9" count="1" selected="0">
            <x v="26"/>
          </reference>
          <reference field="10" count="1" selected="0">
            <x v="10"/>
          </reference>
        </references>
      </pivotArea>
    </format>
    <format dxfId="320">
      <pivotArea dataOnly="0" labelOnly="1" fieldPosition="0">
        <references count="7">
          <reference field="0" count="1" selected="0">
            <x v="41"/>
          </reference>
          <reference field="1" count="1">
            <x v="23"/>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319">
      <pivotArea dataOnly="0" labelOnly="1" fieldPosition="0">
        <references count="7">
          <reference field="0" count="1" selected="0">
            <x v="42"/>
          </reference>
          <reference field="1" count="1">
            <x v="22"/>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318">
      <pivotArea dataOnly="0" labelOnly="1" fieldPosition="0">
        <references count="7">
          <reference field="0" count="1" selected="0">
            <x v="43"/>
          </reference>
          <reference field="1" count="1">
            <x v="12"/>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317">
      <pivotArea dataOnly="0" labelOnly="1" fieldPosition="0">
        <references count="7">
          <reference field="0" count="1" selected="0">
            <x v="44"/>
          </reference>
          <reference field="1" count="1">
            <x v="26"/>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316">
      <pivotArea dataOnly="0" labelOnly="1" fieldPosition="0">
        <references count="7">
          <reference field="0" count="1" selected="0">
            <x v="45"/>
          </reference>
          <reference field="1" count="1">
            <x v="53"/>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315">
      <pivotArea dataOnly="0" labelOnly="1" fieldPosition="0">
        <references count="7">
          <reference field="0" count="1" selected="0">
            <x v="46"/>
          </reference>
          <reference field="1" count="1">
            <x v="25"/>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314">
      <pivotArea dataOnly="0" labelOnly="1" fieldPosition="0">
        <references count="7">
          <reference field="0" count="1" selected="0">
            <x v="47"/>
          </reference>
          <reference field="1" count="1">
            <x v="16"/>
          </reference>
          <reference field="5" count="1" selected="0">
            <x v="6"/>
          </reference>
          <reference field="6" count="1" selected="0">
            <x v="6"/>
          </reference>
          <reference field="8" count="1" selected="0">
            <x v="35"/>
          </reference>
          <reference field="9" count="1" selected="0">
            <x v="1"/>
          </reference>
          <reference field="10" count="1" selected="0">
            <x v="11"/>
          </reference>
        </references>
      </pivotArea>
    </format>
    <format dxfId="313">
      <pivotArea dataOnly="0" labelOnly="1" fieldPosition="0">
        <references count="7">
          <reference field="0" count="1" selected="0">
            <x v="48"/>
          </reference>
          <reference field="1" count="1">
            <x v="21"/>
          </reference>
          <reference field="5" count="1" selected="0">
            <x v="6"/>
          </reference>
          <reference field="6" count="1" selected="0">
            <x v="6"/>
          </reference>
          <reference field="8" count="1" selected="0">
            <x v="36"/>
          </reference>
          <reference field="9" count="1" selected="0">
            <x v="5"/>
          </reference>
          <reference field="10" count="1" selected="0">
            <x v="19"/>
          </reference>
        </references>
      </pivotArea>
    </format>
    <format dxfId="312">
      <pivotArea dataOnly="0" labelOnly="1" fieldPosition="0">
        <references count="7">
          <reference field="0" count="1" selected="0">
            <x v="49"/>
          </reference>
          <reference field="1" count="1">
            <x v="20"/>
          </reference>
          <reference field="5" count="1" selected="0">
            <x v="6"/>
          </reference>
          <reference field="6" count="1" selected="0">
            <x v="6"/>
          </reference>
          <reference field="8" count="1" selected="0">
            <x v="37"/>
          </reference>
          <reference field="9" count="1" selected="0">
            <x v="4"/>
          </reference>
          <reference field="10" count="1" selected="0">
            <x v="19"/>
          </reference>
        </references>
      </pivotArea>
    </format>
    <format dxfId="311">
      <pivotArea dataOnly="0" labelOnly="1" fieldPosition="0">
        <references count="7">
          <reference field="0" count="1" selected="0">
            <x v="50"/>
          </reference>
          <reference field="1" count="1">
            <x v="19"/>
          </reference>
          <reference field="5" count="1" selected="0">
            <x v="6"/>
          </reference>
          <reference field="6" count="1" selected="0">
            <x v="0"/>
          </reference>
          <reference field="8" count="1" selected="0">
            <x v="38"/>
          </reference>
          <reference field="9" count="1" selected="0">
            <x v="2"/>
          </reference>
          <reference field="10" count="1" selected="0">
            <x v="14"/>
          </reference>
        </references>
      </pivotArea>
    </format>
    <format dxfId="310">
      <pivotArea dataOnly="0" labelOnly="1" fieldPosition="0">
        <references count="7">
          <reference field="0" count="1" selected="0">
            <x v="51"/>
          </reference>
          <reference field="1" count="1">
            <x v="15"/>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309">
      <pivotArea dataOnly="0" labelOnly="1" fieldPosition="0">
        <references count="7">
          <reference field="0" count="1" selected="0">
            <x v="52"/>
          </reference>
          <reference field="1" count="1">
            <x v="60"/>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308">
      <pivotArea dataOnly="0" labelOnly="1" fieldPosition="0">
        <references count="7">
          <reference field="0" count="1" selected="0">
            <x v="53"/>
          </reference>
          <reference field="1" count="1">
            <x v="61"/>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307">
      <pivotArea dataOnly="0" labelOnly="1" fieldPosition="0">
        <references count="7">
          <reference field="0" count="1" selected="0">
            <x v="54"/>
          </reference>
          <reference field="1" count="1">
            <x v="62"/>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306">
      <pivotArea dataOnly="0" labelOnly="1" fieldPosition="0">
        <references count="7">
          <reference field="0" count="1" selected="0">
            <x v="55"/>
          </reference>
          <reference field="1" count="1">
            <x v="63"/>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305">
      <pivotArea dataOnly="0" labelOnly="1" fieldPosition="0">
        <references count="7">
          <reference field="0" count="1" selected="0">
            <x v="56"/>
          </reference>
          <reference field="1" count="1">
            <x v="43"/>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304">
      <pivotArea dataOnly="0" labelOnly="1" fieldPosition="0">
        <references count="7">
          <reference field="0" count="1" selected="0">
            <x v="57"/>
          </reference>
          <reference field="1" count="1">
            <x v="13"/>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303">
      <pivotArea dataOnly="0" labelOnly="1" fieldPosition="0">
        <references count="7">
          <reference field="0" count="1" selected="0">
            <x v="58"/>
          </reference>
          <reference field="1" count="1">
            <x v="14"/>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302">
      <pivotArea dataOnly="0" labelOnly="1" fieldPosition="0">
        <references count="7">
          <reference field="0" count="1" selected="0">
            <x v="32"/>
          </reference>
          <reference field="1" count="1">
            <x v="55"/>
          </reference>
          <reference field="5" count="1" selected="0">
            <x v="7"/>
          </reference>
          <reference field="6" count="1" selected="0">
            <x v="0"/>
          </reference>
          <reference field="8" count="1" selected="0">
            <x v="22"/>
          </reference>
          <reference field="9" count="1" selected="0">
            <x v="25"/>
          </reference>
          <reference field="10" count="1" selected="0">
            <x v="16"/>
          </reference>
        </references>
      </pivotArea>
    </format>
    <format dxfId="301">
      <pivotArea dataOnly="0" labelOnly="1" fieldPosition="0">
        <references count="8">
          <reference field="0" count="1" selected="0">
            <x v="0"/>
          </reference>
          <reference field="1" count="1" selected="0">
            <x v="7"/>
          </reference>
          <reference field="2" count="1">
            <x v="15"/>
          </reference>
          <reference field="5" count="1" selected="0">
            <x v="0"/>
          </reference>
          <reference field="6" count="1" selected="0">
            <x v="0"/>
          </reference>
          <reference field="8" count="1" selected="0">
            <x v="0"/>
          </reference>
          <reference field="9" count="1" selected="0">
            <x v="3"/>
          </reference>
          <reference field="10" count="1" selected="0">
            <x v="12"/>
          </reference>
        </references>
      </pivotArea>
    </format>
    <format dxfId="300">
      <pivotArea dataOnly="0" labelOnly="1" fieldPosition="0">
        <references count="8">
          <reference field="0" count="1" selected="0">
            <x v="1"/>
          </reference>
          <reference field="1" count="1" selected="0">
            <x v="42"/>
          </reference>
          <reference field="2" count="1">
            <x v="29"/>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9">
      <pivotArea dataOnly="0" labelOnly="1" fieldPosition="0">
        <references count="8">
          <reference field="0" count="1" selected="0">
            <x v="2"/>
          </reference>
          <reference field="1" count="1" selected="0">
            <x v="5"/>
          </reference>
          <reference field="2" count="1">
            <x v="12"/>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8">
      <pivotArea dataOnly="0" labelOnly="1" fieldPosition="0">
        <references count="8">
          <reference field="0" count="1" selected="0">
            <x v="3"/>
          </reference>
          <reference field="1" count="1" selected="0">
            <x v="38"/>
          </reference>
          <reference field="2" count="1">
            <x v="34"/>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7">
      <pivotArea dataOnly="0" labelOnly="1" fieldPosition="0">
        <references count="8">
          <reference field="0" count="1" selected="0">
            <x v="4"/>
          </reference>
          <reference field="1" count="1" selected="0">
            <x v="31"/>
          </reference>
          <reference field="2" count="1">
            <x v="34"/>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6">
      <pivotArea dataOnly="0" labelOnly="1" fieldPosition="0">
        <references count="8">
          <reference field="0" count="1" selected="0">
            <x v="5"/>
          </reference>
          <reference field="1" count="1" selected="0">
            <x v="4"/>
          </reference>
          <reference field="2" count="1">
            <x v="12"/>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5">
      <pivotArea dataOnly="0" labelOnly="1" fieldPosition="0">
        <references count="8">
          <reference field="0" count="1" selected="0">
            <x v="6"/>
          </reference>
          <reference field="1" count="1" selected="0">
            <x v="6"/>
          </reference>
          <reference field="2" count="1">
            <x v="12"/>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4">
      <pivotArea dataOnly="0" labelOnly="1" fieldPosition="0">
        <references count="8">
          <reference field="0" count="1" selected="0">
            <x v="7"/>
          </reference>
          <reference field="1" count="1" selected="0">
            <x v="27"/>
          </reference>
          <reference field="2" count="1">
            <x v="21"/>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3">
      <pivotArea dataOnly="0" labelOnly="1" fieldPosition="0">
        <references count="8">
          <reference field="0" count="1" selected="0">
            <x v="8"/>
          </reference>
          <reference field="1" count="1" selected="0">
            <x v="57"/>
          </reference>
          <reference field="2" count="1">
            <x v="35"/>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2">
      <pivotArea dataOnly="0" labelOnly="1" fieldPosition="0">
        <references count="8">
          <reference field="0" count="1" selected="0">
            <x v="9"/>
          </reference>
          <reference field="1" count="1" selected="0">
            <x v="28"/>
          </reference>
          <reference field="2" count="1">
            <x v="15"/>
          </reference>
          <reference field="5" count="1" selected="0">
            <x v="0"/>
          </reference>
          <reference field="6" count="1" selected="0">
            <x v="0"/>
          </reference>
          <reference field="8" count="1" selected="0">
            <x v="2"/>
          </reference>
          <reference field="9" count="1" selected="0">
            <x v="8"/>
          </reference>
          <reference field="10" count="1" selected="0">
            <x v="19"/>
          </reference>
        </references>
      </pivotArea>
    </format>
    <format dxfId="291">
      <pivotArea dataOnly="0" labelOnly="1" fieldPosition="0">
        <references count="8">
          <reference field="0" count="1" selected="0">
            <x v="10"/>
          </reference>
          <reference field="1" count="1" selected="0">
            <x v="44"/>
          </reference>
          <reference field="2" count="1">
            <x v="29"/>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290">
      <pivotArea dataOnly="0" labelOnly="1" fieldPosition="0">
        <references count="8">
          <reference field="0" count="1" selected="0">
            <x v="11"/>
          </reference>
          <reference field="1" count="1" selected="0">
            <x v="5"/>
          </reference>
          <reference field="2" count="1">
            <x v="6"/>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289">
      <pivotArea dataOnly="0" labelOnly="1" fieldPosition="0">
        <references count="8">
          <reference field="0" count="1" selected="0">
            <x v="12"/>
          </reference>
          <reference field="1" count="1" selected="0">
            <x v="30"/>
          </reference>
          <reference field="2" count="1">
            <x v="2"/>
          </reference>
          <reference field="5" count="1" selected="0">
            <x v="0"/>
          </reference>
          <reference field="6" count="1" selected="0">
            <x v="1"/>
          </reference>
          <reference field="8" count="1" selected="0">
            <x v="4"/>
          </reference>
          <reference field="9" count="1" selected="0">
            <x v="13"/>
          </reference>
          <reference field="10" count="1" selected="0">
            <x v="9"/>
          </reference>
        </references>
      </pivotArea>
    </format>
    <format dxfId="288">
      <pivotArea dataOnly="0" labelOnly="1" fieldPosition="0">
        <references count="8">
          <reference field="0" count="1" selected="0">
            <x v="13"/>
          </reference>
          <reference field="1" count="1" selected="0">
            <x v="54"/>
          </reference>
          <reference field="2" count="1">
            <x v="29"/>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287">
      <pivotArea dataOnly="0" labelOnly="1" fieldPosition="0">
        <references count="8">
          <reference field="0" count="1" selected="0">
            <x v="14"/>
          </reference>
          <reference field="1" count="1" selected="0">
            <x v="0"/>
          </reference>
          <reference field="2" count="1">
            <x v="0"/>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286">
      <pivotArea dataOnly="0" labelOnly="1" fieldPosition="0">
        <references count="8">
          <reference field="0" count="1" selected="0">
            <x v="15"/>
          </reference>
          <reference field="1" count="1" selected="0">
            <x v="52"/>
          </reference>
          <reference field="2" count="1">
            <x v="29"/>
          </reference>
          <reference field="5" count="1" selected="0">
            <x v="0"/>
          </reference>
          <reference field="6" count="1" selected="0">
            <x v="9"/>
          </reference>
          <reference field="8" count="1" selected="0">
            <x v="6"/>
          </reference>
          <reference field="9" count="1" selected="0">
            <x v="31"/>
          </reference>
          <reference field="10" count="1" selected="0">
            <x v="13"/>
          </reference>
        </references>
      </pivotArea>
    </format>
    <format dxfId="285">
      <pivotArea dataOnly="0" labelOnly="1" fieldPosition="0">
        <references count="8">
          <reference field="0" count="1" selected="0">
            <x v="16"/>
          </reference>
          <reference field="1" count="1" selected="0">
            <x v="29"/>
          </reference>
          <reference field="2" count="1">
            <x v="7"/>
          </reference>
          <reference field="5" count="1" selected="0">
            <x v="0"/>
          </reference>
          <reference field="6" count="1" selected="0">
            <x v="0"/>
          </reference>
          <reference field="8" count="1" selected="0">
            <x v="7"/>
          </reference>
          <reference field="9" count="1" selected="0">
            <x v="16"/>
          </reference>
          <reference field="10" count="1" selected="0">
            <x v="23"/>
          </reference>
        </references>
      </pivotArea>
    </format>
    <format dxfId="284">
      <pivotArea dataOnly="0" labelOnly="1" fieldPosition="0">
        <references count="8">
          <reference field="0" count="1" selected="0">
            <x v="17"/>
          </reference>
          <reference field="1" count="1" selected="0">
            <x v="18"/>
          </reference>
          <reference field="2" count="1">
            <x v="24"/>
          </reference>
          <reference field="5" count="1" selected="0">
            <x v="0"/>
          </reference>
          <reference field="6" count="1" selected="0">
            <x v="2"/>
          </reference>
          <reference field="8" count="1" selected="0">
            <x v="8"/>
          </reference>
          <reference field="9" count="1" selected="0">
            <x v="20"/>
          </reference>
          <reference field="10" count="1" selected="0">
            <x v="16"/>
          </reference>
        </references>
      </pivotArea>
    </format>
    <format dxfId="283">
      <pivotArea dataOnly="0" labelOnly="1" fieldPosition="0">
        <references count="8">
          <reference field="0" count="1" selected="0">
            <x v="18"/>
          </reference>
          <reference field="1" count="1" selected="0">
            <x v="1"/>
          </reference>
          <reference field="2" count="1">
            <x v="2"/>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282">
      <pivotArea dataOnly="0" labelOnly="1" fieldPosition="0">
        <references count="8">
          <reference field="0" count="1" selected="0">
            <x v="22"/>
          </reference>
          <reference field="1" count="1" selected="0">
            <x v="47"/>
          </reference>
          <reference field="2" count="1">
            <x v="29"/>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281">
      <pivotArea dataOnly="0" labelOnly="1" fieldPosition="0">
        <references count="8">
          <reference field="0" count="1" selected="0">
            <x v="19"/>
          </reference>
          <reference field="1" count="1" selected="0">
            <x v="6"/>
          </reference>
          <reference field="2" count="1">
            <x v="14"/>
          </reference>
          <reference field="5" count="1" selected="0">
            <x v="1"/>
          </reference>
          <reference field="6" count="1" selected="0">
            <x v="6"/>
          </reference>
          <reference field="8" count="1" selected="0">
            <x v="10"/>
          </reference>
          <reference field="9" count="1" selected="0">
            <x v="22"/>
          </reference>
          <reference field="10" count="1" selected="0">
            <x v="6"/>
          </reference>
        </references>
      </pivotArea>
    </format>
    <format dxfId="280">
      <pivotArea dataOnly="0" labelOnly="1" fieldPosition="0">
        <references count="8">
          <reference field="0" count="1" selected="0">
            <x v="20"/>
          </reference>
          <reference field="1" count="1" selected="0">
            <x v="3"/>
          </reference>
          <reference field="2" count="1">
            <x v="13"/>
          </reference>
          <reference field="5" count="1" selected="0">
            <x v="1"/>
          </reference>
          <reference field="6" count="1" selected="0">
            <x v="9"/>
          </reference>
          <reference field="8" count="1" selected="0">
            <x v="11"/>
          </reference>
          <reference field="9" count="1" selected="0">
            <x v="27"/>
          </reference>
          <reference field="10" count="1" selected="0">
            <x v="2"/>
          </reference>
        </references>
      </pivotArea>
    </format>
    <format dxfId="279">
      <pivotArea dataOnly="0" labelOnly="1" fieldPosition="0">
        <references count="8">
          <reference field="0" count="1" selected="0">
            <x v="21"/>
          </reference>
          <reference field="1" count="1" selected="0">
            <x v="18"/>
          </reference>
          <reference field="2" count="1">
            <x v="24"/>
          </reference>
          <reference field="5" count="1" selected="0">
            <x v="1"/>
          </reference>
          <reference field="6" count="1" selected="0">
            <x v="4"/>
          </reference>
          <reference field="8" count="1" selected="0">
            <x v="12"/>
          </reference>
          <reference field="9" count="1" selected="0">
            <x v="20"/>
          </reference>
          <reference field="10" count="1" selected="0">
            <x v="16"/>
          </reference>
        </references>
      </pivotArea>
    </format>
    <format dxfId="278">
      <pivotArea dataOnly="0" labelOnly="1" fieldPosition="0">
        <references count="8">
          <reference field="0" count="1" selected="0">
            <x v="33"/>
          </reference>
          <reference field="1" count="1" selected="0">
            <x v="39"/>
          </reference>
          <reference field="2" count="1">
            <x v="2"/>
          </reference>
          <reference field="5" count="1" selected="0">
            <x v="2"/>
          </reference>
          <reference field="6" count="1" selected="0">
            <x v="7"/>
          </reference>
          <reference field="8" count="1" selected="0">
            <x v="23"/>
          </reference>
          <reference field="9" count="1" selected="0">
            <x v="36"/>
          </reference>
          <reference field="10" count="1" selected="0">
            <x v="1"/>
          </reference>
        </references>
      </pivotArea>
    </format>
    <format dxfId="277">
      <pivotArea dataOnly="0" labelOnly="1" fieldPosition="0">
        <references count="8">
          <reference field="0" count="1" selected="0">
            <x v="34"/>
          </reference>
          <reference field="1" count="1" selected="0">
            <x v="18"/>
          </reference>
          <reference field="2" count="1">
            <x v="24"/>
          </reference>
          <reference field="5" count="1" selected="0">
            <x v="2"/>
          </reference>
          <reference field="6" count="1" selected="0">
            <x v="1"/>
          </reference>
          <reference field="8" count="1" selected="0">
            <x v="24"/>
          </reference>
          <reference field="9" count="1" selected="0">
            <x v="20"/>
          </reference>
          <reference field="10" count="1" selected="0">
            <x v="15"/>
          </reference>
        </references>
      </pivotArea>
    </format>
    <format dxfId="276">
      <pivotArea dataOnly="0" labelOnly="1" fieldPosition="0">
        <references count="8">
          <reference field="0" count="1" selected="0">
            <x v="35"/>
          </reference>
          <reference field="1" count="1" selected="0">
            <x v="51"/>
          </reference>
          <reference field="2" count="1">
            <x v="29"/>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275">
      <pivotArea dataOnly="0" labelOnly="1" fieldPosition="0">
        <references count="8">
          <reference field="0" count="1" selected="0">
            <x v="36"/>
          </reference>
          <reference field="1" count="1" selected="0">
            <x v="41"/>
          </reference>
          <reference field="2" count="1">
            <x v="25"/>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274">
      <pivotArea dataOnly="0" labelOnly="1" fieldPosition="0">
        <references count="8">
          <reference field="0" count="1" selected="0">
            <x v="37"/>
          </reference>
          <reference field="1" count="1" selected="0">
            <x v="17"/>
          </reference>
          <reference field="2" count="1">
            <x v="16"/>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273">
      <pivotArea dataOnly="0" labelOnly="1" fieldPosition="0">
        <references count="8">
          <reference field="0" count="1" selected="0">
            <x v="23"/>
          </reference>
          <reference field="1" count="1" selected="0">
            <x v="46"/>
          </reference>
          <reference field="2" count="1">
            <x v="29"/>
          </reference>
          <reference field="5" count="1" selected="0">
            <x v="3"/>
          </reference>
          <reference field="6" count="1" selected="0">
            <x v="3"/>
          </reference>
          <reference field="8" count="1" selected="0">
            <x v="13"/>
          </reference>
          <reference field="9" count="1" selected="0">
            <x v="11"/>
          </reference>
          <reference field="10" count="1" selected="0">
            <x v="2"/>
          </reference>
        </references>
      </pivotArea>
    </format>
    <format dxfId="272">
      <pivotArea dataOnly="0" labelOnly="1" fieldPosition="0">
        <references count="8">
          <reference field="0" count="1" selected="0">
            <x v="24"/>
          </reference>
          <reference field="1" count="1" selected="0">
            <x v="40"/>
          </reference>
          <reference field="2" count="1">
            <x v="9"/>
          </reference>
          <reference field="5" count="1" selected="0">
            <x v="3"/>
          </reference>
          <reference field="6" count="1" selected="0">
            <x v="1"/>
          </reference>
          <reference field="8" count="1" selected="0">
            <x v="14"/>
          </reference>
          <reference field="9" count="1" selected="0">
            <x v="29"/>
          </reference>
          <reference field="10" count="1" selected="0">
            <x v="0"/>
          </reference>
        </references>
      </pivotArea>
    </format>
    <format dxfId="271">
      <pivotArea dataOnly="0" labelOnly="1" fieldPosition="0">
        <references count="8">
          <reference field="0" count="1" selected="0">
            <x v="25"/>
          </reference>
          <reference field="1" count="1" selected="0">
            <x v="37"/>
          </reference>
          <reference field="2" count="1">
            <x v="8"/>
          </reference>
          <reference field="5" count="1" selected="0">
            <x v="3"/>
          </reference>
          <reference field="6" count="1" selected="0">
            <x v="7"/>
          </reference>
          <reference field="8" count="1" selected="0">
            <x v="15"/>
          </reference>
          <reference field="9" count="1" selected="0">
            <x v="23"/>
          </reference>
          <reference field="10" count="1" selected="0">
            <x v="4"/>
          </reference>
        </references>
      </pivotArea>
    </format>
    <format dxfId="270">
      <pivotArea dataOnly="0" labelOnly="1" fieldPosition="0">
        <references count="8">
          <reference field="0" count="1" selected="0">
            <x v="26"/>
          </reference>
          <reference field="1" count="1" selected="0">
            <x v="33"/>
          </reference>
          <reference field="2" count="1">
            <x v="3"/>
          </reference>
          <reference field="5" count="1" selected="0">
            <x v="3"/>
          </reference>
          <reference field="6" count="1" selected="0">
            <x v="8"/>
          </reference>
          <reference field="8" count="1" selected="0">
            <x v="16"/>
          </reference>
          <reference field="9" count="1" selected="0">
            <x v="10"/>
          </reference>
          <reference field="10" count="1" selected="0">
            <x v="18"/>
          </reference>
        </references>
      </pivotArea>
    </format>
    <format dxfId="269">
      <pivotArea dataOnly="0" labelOnly="1" fieldPosition="0">
        <references count="8">
          <reference field="0" count="1" selected="0">
            <x v="27"/>
          </reference>
          <reference field="1" count="1" selected="0">
            <x v="34"/>
          </reference>
          <reference field="2" count="1">
            <x v="4"/>
          </reference>
          <reference field="5" count="1" selected="0">
            <x v="3"/>
          </reference>
          <reference field="6" count="1" selected="0">
            <x v="0"/>
          </reference>
          <reference field="8" count="1" selected="0">
            <x v="17"/>
          </reference>
          <reference field="9" count="1" selected="0">
            <x v="14"/>
          </reference>
          <reference field="10" count="1" selected="0">
            <x v="20"/>
          </reference>
        </references>
      </pivotArea>
    </format>
    <format dxfId="268">
      <pivotArea dataOnly="0" labelOnly="1" fieldPosition="0">
        <references count="8">
          <reference field="0" count="1" selected="0">
            <x v="28"/>
          </reference>
          <reference field="1" count="1" selected="0">
            <x v="50"/>
          </reference>
          <reference field="2" count="1">
            <x v="29"/>
          </reference>
          <reference field="5" count="1" selected="0">
            <x v="4"/>
          </reference>
          <reference field="6" count="1" selected="0">
            <x v="0"/>
          </reference>
          <reference field="8" count="1" selected="0">
            <x v="18"/>
          </reference>
          <reference field="9" count="1" selected="0">
            <x v="18"/>
          </reference>
          <reference field="10" count="1" selected="0">
            <x v="3"/>
          </reference>
        </references>
      </pivotArea>
    </format>
    <format dxfId="267">
      <pivotArea dataOnly="0" labelOnly="1" fieldPosition="0">
        <references count="8">
          <reference field="0" count="1" selected="0">
            <x v="29"/>
          </reference>
          <reference field="1" count="1" selected="0">
            <x v="49"/>
          </reference>
          <reference field="2" count="1">
            <x v="29"/>
          </reference>
          <reference field="5" count="1" selected="0">
            <x v="4"/>
          </reference>
          <reference field="6" count="1" selected="0">
            <x v="5"/>
          </reference>
          <reference field="8" count="1" selected="0">
            <x v="19"/>
          </reference>
          <reference field="9" count="1" selected="0">
            <x v="17"/>
          </reference>
          <reference field="10" count="1" selected="0">
            <x v="0"/>
          </reference>
        </references>
      </pivotArea>
    </format>
    <format dxfId="266">
      <pivotArea dataOnly="0" labelOnly="1" fieldPosition="0">
        <references count="8">
          <reference field="0" count="1" selected="0">
            <x v="30"/>
          </reference>
          <reference field="1" count="1" selected="0">
            <x v="35"/>
          </reference>
          <reference field="2" count="1">
            <x v="23"/>
          </reference>
          <reference field="5" count="1" selected="0">
            <x v="4"/>
          </reference>
          <reference field="6" count="1" selected="0">
            <x v="9"/>
          </reference>
          <reference field="8" count="1" selected="0">
            <x v="20"/>
          </reference>
          <reference field="9" count="1" selected="0">
            <x v="32"/>
          </reference>
          <reference field="10" count="1" selected="0">
            <x v="5"/>
          </reference>
        </references>
      </pivotArea>
    </format>
    <format dxfId="265">
      <pivotArea dataOnly="0" labelOnly="1" fieldPosition="0">
        <references count="8">
          <reference field="0" count="1" selected="0">
            <x v="31"/>
          </reference>
          <reference field="1" count="1" selected="0">
            <x v="48"/>
          </reference>
          <reference field="2" count="1">
            <x v="29"/>
          </reference>
          <reference field="5" count="1" selected="0">
            <x v="4"/>
          </reference>
          <reference field="6" count="1" selected="0">
            <x v="6"/>
          </reference>
          <reference field="8" count="1" selected="0">
            <x v="21"/>
          </reference>
          <reference field="9" count="1" selected="0">
            <x v="19"/>
          </reference>
          <reference field="10" count="1" selected="0">
            <x v="0"/>
          </reference>
        </references>
      </pivotArea>
    </format>
    <format dxfId="264">
      <pivotArea dataOnly="0" labelOnly="1" fieldPosition="0">
        <references count="8">
          <reference field="0" count="1" selected="0">
            <x v="38"/>
          </reference>
          <reference field="1" count="1" selected="0">
            <x v="18"/>
          </reference>
          <reference field="2" count="1">
            <x v="24"/>
          </reference>
          <reference field="5" count="1" selected="0">
            <x v="5"/>
          </reference>
          <reference field="6" count="1" selected="0">
            <x v="1"/>
          </reference>
          <reference field="8" count="1" selected="0">
            <x v="26"/>
          </reference>
          <reference field="9" count="1" selected="0">
            <x v="20"/>
          </reference>
          <reference field="10" count="1" selected="0">
            <x v="16"/>
          </reference>
        </references>
      </pivotArea>
    </format>
    <format dxfId="263">
      <pivotArea dataOnly="0" labelOnly="1" fieldPosition="0">
        <references count="8">
          <reference field="0" count="1" selected="0">
            <x v="39"/>
          </reference>
          <reference field="1" count="1" selected="0">
            <x v="58"/>
          </reference>
          <reference field="2" count="1">
            <x v="27"/>
          </reference>
          <reference field="5" count="1" selected="0">
            <x v="6"/>
          </reference>
          <reference field="6" count="1" selected="0">
            <x v="9"/>
          </reference>
          <reference field="8" count="1" selected="0">
            <x v="27"/>
          </reference>
          <reference field="9" count="1" selected="0">
            <x v="33"/>
          </reference>
          <reference field="10" count="1" selected="0">
            <x v="16"/>
          </reference>
        </references>
      </pivotArea>
    </format>
    <format dxfId="262">
      <pivotArea dataOnly="0" labelOnly="1" fieldPosition="0">
        <references count="8">
          <reference field="0" count="1" selected="0">
            <x v="40"/>
          </reference>
          <reference field="1" count="1" selected="0">
            <x v="24"/>
          </reference>
          <reference field="2" count="1">
            <x v="22"/>
          </reference>
          <reference field="5" count="1" selected="0">
            <x v="6"/>
          </reference>
          <reference field="6" count="1" selected="0">
            <x v="0"/>
          </reference>
          <reference field="8" count="1" selected="0">
            <x v="28"/>
          </reference>
          <reference field="9" count="1" selected="0">
            <x v="7"/>
          </reference>
          <reference field="10" count="1" selected="0">
            <x v="17"/>
          </reference>
        </references>
      </pivotArea>
    </format>
    <format dxfId="261">
      <pivotArea dataOnly="0" labelOnly="1" fieldPosition="0">
        <references count="8">
          <reference field="0" count="1" selected="0">
            <x v="59"/>
          </reference>
          <reference field="1" count="1" selected="0">
            <x v="56"/>
          </reference>
          <reference field="2" count="1">
            <x v="29"/>
          </reference>
          <reference field="5" count="1" selected="0">
            <x v="6"/>
          </reference>
          <reference field="6" count="1" selected="0">
            <x v="10"/>
          </reference>
          <reference field="8" count="1" selected="0">
            <x v="29"/>
          </reference>
          <reference field="9" count="1" selected="0">
            <x v="24"/>
          </reference>
          <reference field="10" count="1" selected="0">
            <x v="23"/>
          </reference>
        </references>
      </pivotArea>
    </format>
    <format dxfId="260">
      <pivotArea dataOnly="0" labelOnly="1" fieldPosition="0">
        <references count="8">
          <reference field="0" count="1" selected="0">
            <x v="60"/>
          </reference>
          <reference field="1" count="1" selected="0">
            <x v="45"/>
          </reference>
          <reference field="2" count="1">
            <x v="29"/>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259">
      <pivotArea dataOnly="0" labelOnly="1" fieldPosition="0">
        <references count="8">
          <reference field="0" count="1" selected="0">
            <x v="61"/>
          </reference>
          <reference field="1" count="1" selected="0">
            <x v="36"/>
          </reference>
          <reference field="2" count="1">
            <x v="10"/>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258">
      <pivotArea dataOnly="0" labelOnly="1" fieldPosition="0">
        <references count="8">
          <reference field="0" count="1" selected="0">
            <x v="62"/>
          </reference>
          <reference field="1" count="1" selected="0">
            <x v="59"/>
          </reference>
          <reference field="2" count="1">
            <x v="29"/>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257">
      <pivotArea dataOnly="0" labelOnly="1" fieldPosition="0">
        <references count="8">
          <reference field="0" count="1" selected="0">
            <x v="63"/>
          </reference>
          <reference field="1" count="1" selected="0">
            <x v="2"/>
          </reference>
          <reference field="2" count="1">
            <x v="33"/>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256">
      <pivotArea dataOnly="0" labelOnly="1" fieldPosition="0">
        <references count="8">
          <reference field="0" count="1" selected="0">
            <x v="64"/>
          </reference>
          <reference field="1" count="1" selected="0">
            <x v="32"/>
          </reference>
          <reference field="2" count="1">
            <x v="23"/>
          </reference>
          <reference field="5" count="1" selected="0">
            <x v="6"/>
          </reference>
          <reference field="6" count="1" selected="0">
            <x v="10"/>
          </reference>
          <reference field="8" count="1" selected="0">
            <x v="32"/>
          </reference>
          <reference field="9" count="1" selected="0">
            <x v="26"/>
          </reference>
          <reference field="10" count="1" selected="0">
            <x v="10"/>
          </reference>
        </references>
      </pivotArea>
    </format>
    <format dxfId="255">
      <pivotArea dataOnly="0" labelOnly="1" fieldPosition="0">
        <references count="8">
          <reference field="0" count="1" selected="0">
            <x v="41"/>
          </reference>
          <reference field="1" count="1" selected="0">
            <x v="23"/>
          </reference>
          <reference field="2" count="1">
            <x v="22"/>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254">
      <pivotArea dataOnly="0" labelOnly="1" fieldPosition="0">
        <references count="8">
          <reference field="0" count="1" selected="0">
            <x v="42"/>
          </reference>
          <reference field="1" count="1" selected="0">
            <x v="22"/>
          </reference>
          <reference field="2" count="1">
            <x v="20"/>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253">
      <pivotArea dataOnly="0" labelOnly="1" fieldPosition="0">
        <references count="8">
          <reference field="0" count="1" selected="0">
            <x v="43"/>
          </reference>
          <reference field="1" count="1" selected="0">
            <x v="12"/>
          </reference>
          <reference field="2" count="1">
            <x v="32"/>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252">
      <pivotArea dataOnly="0" labelOnly="1" fieldPosition="0">
        <references count="8">
          <reference field="0" count="1" selected="0">
            <x v="44"/>
          </reference>
          <reference field="1" count="1" selected="0">
            <x v="26"/>
          </reference>
          <reference field="2" count="1">
            <x v="30"/>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251">
      <pivotArea dataOnly="0" labelOnly="1" fieldPosition="0">
        <references count="8">
          <reference field="0" count="1" selected="0">
            <x v="45"/>
          </reference>
          <reference field="1" count="1" selected="0">
            <x v="53"/>
          </reference>
          <reference field="2" count="1">
            <x v="1"/>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250">
      <pivotArea dataOnly="0" labelOnly="1" fieldPosition="0">
        <references count="8">
          <reference field="0" count="1" selected="0">
            <x v="46"/>
          </reference>
          <reference field="1" count="1" selected="0">
            <x v="25"/>
          </reference>
          <reference field="2" count="1">
            <x v="5"/>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249">
      <pivotArea dataOnly="0" labelOnly="1" fieldPosition="0">
        <references count="8">
          <reference field="0" count="1" selected="0">
            <x v="47"/>
          </reference>
          <reference field="1" count="1" selected="0">
            <x v="16"/>
          </reference>
          <reference field="2" count="1">
            <x v="19"/>
          </reference>
          <reference field="5" count="1" selected="0">
            <x v="6"/>
          </reference>
          <reference field="6" count="1" selected="0">
            <x v="6"/>
          </reference>
          <reference field="8" count="1" selected="0">
            <x v="35"/>
          </reference>
          <reference field="9" count="1" selected="0">
            <x v="1"/>
          </reference>
          <reference field="10" count="1" selected="0">
            <x v="11"/>
          </reference>
        </references>
      </pivotArea>
    </format>
    <format dxfId="248">
      <pivotArea dataOnly="0" labelOnly="1" fieldPosition="0">
        <references count="8">
          <reference field="0" count="1" selected="0">
            <x v="48"/>
          </reference>
          <reference field="1" count="1" selected="0">
            <x v="21"/>
          </reference>
          <reference field="2" count="1">
            <x v="11"/>
          </reference>
          <reference field="5" count="1" selected="0">
            <x v="6"/>
          </reference>
          <reference field="6" count="1" selected="0">
            <x v="6"/>
          </reference>
          <reference field="8" count="1" selected="0">
            <x v="36"/>
          </reference>
          <reference field="9" count="1" selected="0">
            <x v="5"/>
          </reference>
          <reference field="10" count="1" selected="0">
            <x v="19"/>
          </reference>
        </references>
      </pivotArea>
    </format>
    <format dxfId="247">
      <pivotArea dataOnly="0" labelOnly="1" fieldPosition="0">
        <references count="8">
          <reference field="0" count="1" selected="0">
            <x v="49"/>
          </reference>
          <reference field="1" count="1" selected="0">
            <x v="20"/>
          </reference>
          <reference field="2" count="1">
            <x v="11"/>
          </reference>
          <reference field="5" count="1" selected="0">
            <x v="6"/>
          </reference>
          <reference field="6" count="1" selected="0">
            <x v="6"/>
          </reference>
          <reference field="8" count="1" selected="0">
            <x v="37"/>
          </reference>
          <reference field="9" count="1" selected="0">
            <x v="4"/>
          </reference>
          <reference field="10" count="1" selected="0">
            <x v="19"/>
          </reference>
        </references>
      </pivotArea>
    </format>
    <format dxfId="246">
      <pivotArea dataOnly="0" labelOnly="1" fieldPosition="0">
        <references count="8">
          <reference field="0" count="1" selected="0">
            <x v="50"/>
          </reference>
          <reference field="1" count="1" selected="0">
            <x v="19"/>
          </reference>
          <reference field="2" count="1">
            <x v="29"/>
          </reference>
          <reference field="5" count="1" selected="0">
            <x v="6"/>
          </reference>
          <reference field="6" count="1" selected="0">
            <x v="0"/>
          </reference>
          <reference field="8" count="1" selected="0">
            <x v="38"/>
          </reference>
          <reference field="9" count="1" selected="0">
            <x v="2"/>
          </reference>
          <reference field="10" count="1" selected="0">
            <x v="14"/>
          </reference>
        </references>
      </pivotArea>
    </format>
    <format dxfId="245">
      <pivotArea dataOnly="0" labelOnly="1" fieldPosition="0">
        <references count="8">
          <reference field="0" count="1" selected="0">
            <x v="51"/>
          </reference>
          <reference field="1" count="1" selected="0">
            <x v="15"/>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244">
      <pivotArea dataOnly="0" labelOnly="1" fieldPosition="0">
        <references count="8">
          <reference field="0" count="1" selected="0">
            <x v="52"/>
          </reference>
          <reference field="1" count="1" selected="0">
            <x v="60"/>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243">
      <pivotArea dataOnly="0" labelOnly="1" fieldPosition="0">
        <references count="8">
          <reference field="0" count="1" selected="0">
            <x v="53"/>
          </reference>
          <reference field="1" count="1" selected="0">
            <x v="61"/>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242">
      <pivotArea dataOnly="0" labelOnly="1" fieldPosition="0">
        <references count="8">
          <reference field="0" count="1" selected="0">
            <x v="54"/>
          </reference>
          <reference field="1" count="1" selected="0">
            <x v="62"/>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241">
      <pivotArea dataOnly="0" labelOnly="1" fieldPosition="0">
        <references count="8">
          <reference field="0" count="1" selected="0">
            <x v="55"/>
          </reference>
          <reference field="1" count="1" selected="0">
            <x v="63"/>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240">
      <pivotArea dataOnly="0" labelOnly="1" fieldPosition="0">
        <references count="8">
          <reference field="0" count="1" selected="0">
            <x v="56"/>
          </reference>
          <reference field="1" count="1" selected="0">
            <x v="43"/>
          </reference>
          <reference field="2" count="1">
            <x v="28"/>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239">
      <pivotArea dataOnly="0" labelOnly="1" fieldPosition="0">
        <references count="8">
          <reference field="0" count="1" selected="0">
            <x v="57"/>
          </reference>
          <reference field="1" count="1" selected="0">
            <x v="13"/>
          </reference>
          <reference field="2" count="1">
            <x v="17"/>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238">
      <pivotArea dataOnly="0" labelOnly="1" fieldPosition="0">
        <references count="8">
          <reference field="0" count="1" selected="0">
            <x v="58"/>
          </reference>
          <reference field="1" count="1" selected="0">
            <x v="14"/>
          </reference>
          <reference field="2" count="1">
            <x v="36"/>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237">
      <pivotArea dataOnly="0" labelOnly="1" fieldPosition="0">
        <references count="8">
          <reference field="0" count="1" selected="0">
            <x v="32"/>
          </reference>
          <reference field="1" count="1" selected="0">
            <x v="55"/>
          </reference>
          <reference field="2" count="1">
            <x v="29"/>
          </reference>
          <reference field="5" count="1" selected="0">
            <x v="7"/>
          </reference>
          <reference field="6" count="1" selected="0">
            <x v="0"/>
          </reference>
          <reference field="8" count="1" selected="0">
            <x v="22"/>
          </reference>
          <reference field="9" count="1" selected="0">
            <x v="25"/>
          </reference>
          <reference field="10" count="1" selected="0">
            <x v="16"/>
          </reference>
        </references>
      </pivotArea>
    </format>
    <format dxfId="236">
      <pivotArea field="5" type="button" dataOnly="0" labelOnly="1" outline="0" axis="axisRow" fieldPosition="0"/>
    </format>
    <format dxfId="235">
      <pivotArea field="8" type="button" dataOnly="0" labelOnly="1" outline="0" axis="axisRow" fieldPosition="1"/>
    </format>
    <format dxfId="234">
      <pivotArea field="9" type="button" dataOnly="0" labelOnly="1" outline="0" axis="axisRow" fieldPosition="2"/>
    </format>
    <format dxfId="233">
      <pivotArea field="6" type="button" dataOnly="0" labelOnly="1" outline="0" axis="axisRow" fieldPosition="3"/>
    </format>
    <format dxfId="232">
      <pivotArea field="10" type="button" dataOnly="0" labelOnly="1" outline="0" axis="axisRow" fieldPosition="5"/>
    </format>
    <format dxfId="231">
      <pivotArea field="0" type="button" dataOnly="0" labelOnly="1" outline="0" axis="axisRow" fieldPosition="6"/>
    </format>
    <format dxfId="230">
      <pivotArea field="1" type="button" dataOnly="0" labelOnly="1" outline="0" axis="axisRow" fieldPosition="7"/>
    </format>
    <format dxfId="229">
      <pivotArea field="2" type="button" dataOnly="0" labelOnly="1" outline="0" axis="axisRow" fieldPosition="8"/>
    </format>
    <format dxfId="228">
      <pivotArea dataOnly="0" labelOnly="1" outline="0" axis="axisValues" fieldPosition="0"/>
    </format>
    <format dxfId="227">
      <pivotArea dataOnly="0" labelOnly="1" outline="0" axis="axisValues" fieldPosition="0"/>
    </format>
    <format dxfId="226">
      <pivotArea field="1" type="button" dataOnly="0" labelOnly="1" outline="0" axis="axisRow" fieldPosition="7"/>
    </format>
    <format dxfId="225">
      <pivotArea dataOnly="0" labelOnly="1" offset="IV1:IV9" fieldPosition="0">
        <references count="1">
          <reference field="5" count="1">
            <x v="0"/>
          </reference>
        </references>
      </pivotArea>
    </format>
    <format dxfId="224">
      <pivotArea dataOnly="0" labelOnly="1" offset="IV1:IV9" fieldPosition="0">
        <references count="1">
          <reference field="5" count="1">
            <x v="0"/>
          </reference>
        </references>
      </pivotArea>
    </format>
    <format dxfId="223">
      <pivotArea dataOnly="0" labelOnly="1" fieldPosition="0">
        <references count="2">
          <reference field="5" count="1" selected="0">
            <x v="0"/>
          </reference>
          <reference field="8" count="1">
            <x v="1"/>
          </reference>
        </references>
      </pivotArea>
    </format>
    <format dxfId="222">
      <pivotArea dataOnly="0" labelOnly="1" fieldPosition="0">
        <references count="3">
          <reference field="5" count="1" selected="0">
            <x v="0"/>
          </reference>
          <reference field="8" count="1" selected="0">
            <x v="1"/>
          </reference>
          <reference field="9" count="1">
            <x v="21"/>
          </reference>
        </references>
      </pivotArea>
    </format>
    <format dxfId="221">
      <pivotArea dataOnly="0" labelOnly="1" fieldPosition="0">
        <references count="3">
          <reference field="5" count="1" selected="0">
            <x v="0"/>
          </reference>
          <reference field="8" count="1" selected="0">
            <x v="1"/>
          </reference>
          <reference field="9" count="1">
            <x v="21"/>
          </reference>
        </references>
      </pivotArea>
    </format>
    <format dxfId="220">
      <pivotArea dataOnly="0" labelOnly="1" fieldPosition="0">
        <references count="2">
          <reference field="5" count="1" selected="0">
            <x v="0"/>
          </reference>
          <reference field="8" count="1">
            <x v="1"/>
          </reference>
        </references>
      </pivotArea>
    </format>
    <format dxfId="219">
      <pivotArea dataOnly="0" labelOnly="1" fieldPosition="0">
        <references count="2">
          <reference field="5" count="1" selected="0">
            <x v="0"/>
          </reference>
          <reference field="8" count="1">
            <x v="1"/>
          </reference>
        </references>
      </pivotArea>
    </format>
    <format dxfId="218">
      <pivotArea dataOnly="0" labelOnly="1" offset="IV2:IV9" fieldPosition="0">
        <references count="4">
          <reference field="5" count="1" selected="0">
            <x v="0"/>
          </reference>
          <reference field="6" count="1">
            <x v="0"/>
          </reference>
          <reference field="8" count="1" selected="0">
            <x v="0"/>
          </reference>
          <reference field="9" count="1" selected="0">
            <x v="3"/>
          </reference>
        </references>
      </pivotArea>
    </format>
    <format dxfId="217">
      <pivotArea dataOnly="0" labelOnly="1" offset="IV2:IV9" fieldPosition="0">
        <references count="4">
          <reference field="5" count="1" selected="0">
            <x v="0"/>
          </reference>
          <reference field="6" count="1">
            <x v="0"/>
          </reference>
          <reference field="8" count="1" selected="0">
            <x v="0"/>
          </reference>
          <reference field="9" count="1" selected="0">
            <x v="3"/>
          </reference>
        </references>
      </pivotArea>
    </format>
    <format dxfId="216">
      <pivotArea dataOnly="0" labelOnly="1" fieldPosition="0">
        <references count="1">
          <reference field="5" count="1">
            <x v="0"/>
          </reference>
        </references>
      </pivotArea>
    </format>
    <format dxfId="215">
      <pivotArea dataOnly="0" labelOnly="1" fieldPosition="0">
        <references count="1">
          <reference field="5" count="1">
            <x v="0"/>
          </reference>
        </references>
      </pivotArea>
    </format>
    <format dxfId="214">
      <pivotArea dataOnly="0" labelOnly="1" fieldPosition="0">
        <references count="2">
          <reference field="5" count="1" selected="0">
            <x v="0"/>
          </reference>
          <reference field="8" count="1">
            <x v="3"/>
          </reference>
        </references>
      </pivotArea>
    </format>
    <format dxfId="213">
      <pivotArea dataOnly="0" labelOnly="1" fieldPosition="0">
        <references count="2">
          <reference field="5" count="1" selected="0">
            <x v="0"/>
          </reference>
          <reference field="8" count="1">
            <x v="3"/>
          </reference>
        </references>
      </pivotArea>
    </format>
    <format dxfId="212">
      <pivotArea dataOnly="0" labelOnly="1" fieldPosition="0">
        <references count="1">
          <reference field="5" count="1">
            <x v="1"/>
          </reference>
        </references>
      </pivotArea>
    </format>
    <format dxfId="211">
      <pivotArea dataOnly="0" labelOnly="1" fieldPosition="0">
        <references count="1">
          <reference field="5" count="1">
            <x v="1"/>
          </reference>
        </references>
      </pivotArea>
    </format>
    <format dxfId="210">
      <pivotArea dataOnly="0" labelOnly="1" fieldPosition="0">
        <references count="1">
          <reference field="5" count="1">
            <x v="2"/>
          </reference>
        </references>
      </pivotArea>
    </format>
    <format dxfId="209">
      <pivotArea dataOnly="0" labelOnly="1" fieldPosition="0">
        <references count="1">
          <reference field="5" count="1">
            <x v="2"/>
          </reference>
        </references>
      </pivotArea>
    </format>
    <format dxfId="208">
      <pivotArea dataOnly="0" labelOnly="1" fieldPosition="0">
        <references count="2">
          <reference field="5" count="1" selected="0">
            <x v="2"/>
          </reference>
          <reference field="8" count="1">
            <x v="25"/>
          </reference>
        </references>
      </pivotArea>
    </format>
    <format dxfId="207">
      <pivotArea dataOnly="0" labelOnly="1" fieldPosition="0">
        <references count="2">
          <reference field="5" count="1" selected="0">
            <x v="2"/>
          </reference>
          <reference field="8" count="1">
            <x v="25"/>
          </reference>
        </references>
      </pivotArea>
    </format>
    <format dxfId="206">
      <pivotArea dataOnly="0" labelOnly="1" fieldPosition="0">
        <references count="3">
          <reference field="5" count="1" selected="0">
            <x v="2"/>
          </reference>
          <reference field="8" count="1" selected="0">
            <x v="25"/>
          </reference>
          <reference field="9" count="1">
            <x v="30"/>
          </reference>
        </references>
      </pivotArea>
    </format>
    <format dxfId="205">
      <pivotArea dataOnly="0" labelOnly="1" fieldPosition="0">
        <references count="1">
          <reference field="5" count="1">
            <x v="3"/>
          </reference>
        </references>
      </pivotArea>
    </format>
    <format dxfId="204">
      <pivotArea dataOnly="0" labelOnly="1" fieldPosition="0">
        <references count="1">
          <reference field="5" count="1">
            <x v="3"/>
          </reference>
        </references>
      </pivotArea>
    </format>
    <format dxfId="203">
      <pivotArea dataOnly="0" labelOnly="1" fieldPosition="0">
        <references count="1">
          <reference field="5" count="1">
            <x v="4"/>
          </reference>
        </references>
      </pivotArea>
    </format>
    <format dxfId="202">
      <pivotArea dataOnly="0" labelOnly="1" fieldPosition="0">
        <references count="1">
          <reference field="5" count="1">
            <x v="4"/>
          </reference>
        </references>
      </pivotArea>
    </format>
    <format dxfId="201">
      <pivotArea dataOnly="0" labelOnly="1" fieldPosition="0">
        <references count="1">
          <reference field="5" count="1">
            <x v="5"/>
          </reference>
        </references>
      </pivotArea>
    </format>
    <format dxfId="200">
      <pivotArea dataOnly="0" labelOnly="1" fieldPosition="0">
        <references count="1">
          <reference field="5" count="1">
            <x v="6"/>
          </reference>
        </references>
      </pivotArea>
    </format>
    <format dxfId="199">
      <pivotArea dataOnly="0" labelOnly="1" fieldPosition="0">
        <references count="1">
          <reference field="5" count="1">
            <x v="6"/>
          </reference>
        </references>
      </pivotArea>
    </format>
    <format dxfId="198">
      <pivotArea dataOnly="0" labelOnly="1" fieldPosition="0">
        <references count="3">
          <reference field="5" count="1" selected="0">
            <x v="6"/>
          </reference>
          <reference field="8" count="1" selected="0">
            <x v="31"/>
          </reference>
          <reference field="9" count="1">
            <x v="34"/>
          </reference>
        </references>
      </pivotArea>
    </format>
    <format dxfId="197">
      <pivotArea dataOnly="0" labelOnly="1" fieldPosition="0">
        <references count="2">
          <reference field="5" count="1" selected="0">
            <x v="6"/>
          </reference>
          <reference field="8" count="1">
            <x v="33"/>
          </reference>
        </references>
      </pivotArea>
    </format>
    <format dxfId="196">
      <pivotArea dataOnly="0" labelOnly="1" fieldPosition="0">
        <references count="2">
          <reference field="5" count="1" selected="0">
            <x v="6"/>
          </reference>
          <reference field="8" count="1">
            <x v="33"/>
          </reference>
        </references>
      </pivotArea>
    </format>
    <format dxfId="195">
      <pivotArea dataOnly="0" labelOnly="1" fieldPosition="0">
        <references count="3">
          <reference field="5" count="1" selected="0">
            <x v="6"/>
          </reference>
          <reference field="8" count="1" selected="0">
            <x v="33"/>
          </reference>
          <reference field="9" count="1">
            <x v="9"/>
          </reference>
        </references>
      </pivotArea>
    </format>
    <format dxfId="194">
      <pivotArea dataOnly="0" labelOnly="1" fieldPosition="0">
        <references count="2">
          <reference field="5" count="1" selected="0">
            <x v="6"/>
          </reference>
          <reference field="8" count="1">
            <x v="39"/>
          </reference>
        </references>
      </pivotArea>
    </format>
    <format dxfId="193">
      <pivotArea dataOnly="0" labelOnly="1" fieldPosition="0">
        <references count="2">
          <reference field="5" count="1" selected="0">
            <x v="6"/>
          </reference>
          <reference field="8" count="1">
            <x v="39"/>
          </reference>
        </references>
      </pivotArea>
    </format>
    <format dxfId="192">
      <pivotArea dataOnly="0" labelOnly="1" fieldPosition="0">
        <references count="3">
          <reference field="5" count="1" selected="0">
            <x v="6"/>
          </reference>
          <reference field="8" count="1" selected="0">
            <x v="39"/>
          </reference>
          <reference field="9" count="1">
            <x v="30"/>
          </reference>
        </references>
      </pivotArea>
    </format>
    <format dxfId="191">
      <pivotArea field="9" type="button" dataOnly="0" labelOnly="1" outline="0" axis="axisRow" fieldPosition="2"/>
    </format>
    <format dxfId="190">
      <pivotArea dataOnly="0" labelOnly="1" fieldPosition="0">
        <references count="2">
          <reference field="5" count="1" selected="0">
            <x v="0"/>
          </reference>
          <reference field="8" count="2">
            <x v="0"/>
            <x v="2"/>
          </reference>
        </references>
      </pivotArea>
    </format>
    <format dxfId="189">
      <pivotArea dataOnly="0" labelOnly="1" fieldPosition="0">
        <references count="2">
          <reference field="5" count="1" selected="0">
            <x v="0"/>
          </reference>
          <reference field="8" count="1">
            <x v="4"/>
          </reference>
        </references>
      </pivotArea>
    </format>
    <format dxfId="188">
      <pivotArea dataOnly="0" labelOnly="1" fieldPosition="0">
        <references count="2">
          <reference field="5" count="1" selected="0">
            <x v="0"/>
          </reference>
          <reference field="8" count="3">
            <x v="6"/>
            <x v="7"/>
            <x v="8"/>
          </reference>
        </references>
      </pivotArea>
    </format>
    <format dxfId="187">
      <pivotArea dataOnly="0" labelOnly="1" fieldPosition="0">
        <references count="1">
          <reference field="5" count="1">
            <x v="0"/>
          </reference>
        </references>
      </pivotArea>
    </format>
    <format dxfId="186">
      <pivotArea dataOnly="0" labelOnly="1" fieldPosition="0">
        <references count="1">
          <reference field="5" count="1">
            <x v="0"/>
          </reference>
        </references>
      </pivotArea>
    </format>
    <format dxfId="185">
      <pivotArea dataOnly="0" labelOnly="1" fieldPosition="0">
        <references count="2">
          <reference field="5" count="1" selected="0">
            <x v="1"/>
          </reference>
          <reference field="8" count="3">
            <x v="10"/>
            <x v="11"/>
            <x v="12"/>
          </reference>
        </references>
      </pivotArea>
    </format>
    <format dxfId="184">
      <pivotArea dataOnly="0" labelOnly="1" fieldPosition="0">
        <references count="2">
          <reference field="5" count="1" selected="0">
            <x v="2"/>
          </reference>
          <reference field="8" count="2">
            <x v="23"/>
            <x v="24"/>
          </reference>
        </references>
      </pivotArea>
    </format>
    <format dxfId="183">
      <pivotArea dataOnly="0" labelOnly="1" fieldPosition="0">
        <references count="2">
          <reference field="5" count="1" selected="0">
            <x v="3"/>
          </reference>
          <reference field="8" count="5">
            <x v="13"/>
            <x v="14"/>
            <x v="15"/>
            <x v="16"/>
            <x v="17"/>
          </reference>
        </references>
      </pivotArea>
    </format>
    <format dxfId="182">
      <pivotArea dataOnly="0" labelOnly="1" fieldPosition="0">
        <references count="2">
          <reference field="5" count="1" selected="0">
            <x v="4"/>
          </reference>
          <reference field="8" count="4">
            <x v="18"/>
            <x v="19"/>
            <x v="20"/>
            <x v="21"/>
          </reference>
        </references>
      </pivotArea>
    </format>
    <format dxfId="181">
      <pivotArea dataOnly="0" labelOnly="1" fieldPosition="0">
        <references count="2">
          <reference field="5" count="1" selected="0">
            <x v="6"/>
          </reference>
          <reference field="8" count="3">
            <x v="27"/>
            <x v="28"/>
            <x v="29"/>
          </reference>
        </references>
      </pivotArea>
    </format>
    <format dxfId="180">
      <pivotArea dataOnly="0" labelOnly="1" fieldPosition="0">
        <references count="2">
          <reference field="5" count="1" selected="0">
            <x v="6"/>
          </reference>
          <reference field="8" count="1">
            <x v="31"/>
          </reference>
        </references>
      </pivotArea>
    </format>
    <format dxfId="179">
      <pivotArea dataOnly="0" labelOnly="1" fieldPosition="0">
        <references count="2">
          <reference field="5" count="1" selected="0">
            <x v="6"/>
          </reference>
          <reference field="8" count="4">
            <x v="35"/>
            <x v="36"/>
            <x v="37"/>
            <x v="38"/>
          </reference>
        </references>
      </pivotArea>
    </format>
    <format dxfId="178">
      <pivotArea field="9" type="button" dataOnly="0" labelOnly="1" outline="0" axis="axisRow" fieldPosition="2"/>
    </format>
    <format dxfId="177">
      <pivotArea field="1" type="button" dataOnly="0" labelOnly="1" outline="0" axis="axisRow" fieldPosition="7"/>
    </format>
    <format dxfId="176">
      <pivotArea collapsedLevelsAreSubtotals="1" fieldPosition="0">
        <references count="8">
          <reference field="0" count="1" selected="0">
            <x v="0"/>
          </reference>
          <reference field="1" count="1" selected="0">
            <x v="7"/>
          </reference>
          <reference field="2" count="1">
            <x v="15"/>
          </reference>
          <reference field="5" count="1" selected="0">
            <x v="0"/>
          </reference>
          <reference field="6" count="1" selected="0">
            <x v="0"/>
          </reference>
          <reference field="8" count="1" selected="0">
            <x v="0"/>
          </reference>
          <reference field="9" count="1" selected="0">
            <x v="3"/>
          </reference>
          <reference field="10" count="1" selected="0">
            <x v="12"/>
          </reference>
        </references>
      </pivotArea>
    </format>
    <format dxfId="175">
      <pivotArea collapsedLevelsAreSubtotals="1" fieldPosition="0">
        <references count="8">
          <reference field="0" count="1" selected="0">
            <x v="9"/>
          </reference>
          <reference field="1" count="1" selected="0">
            <x v="28"/>
          </reference>
          <reference field="2" count="1">
            <x v="15"/>
          </reference>
          <reference field="5" count="1" selected="0">
            <x v="0"/>
          </reference>
          <reference field="6" count="1" selected="0">
            <x v="0"/>
          </reference>
          <reference field="8" count="1" selected="0">
            <x v="2"/>
          </reference>
          <reference field="9" count="1" selected="0">
            <x v="8"/>
          </reference>
          <reference field="10" count="1" selected="0">
            <x v="19"/>
          </reference>
        </references>
      </pivotArea>
    </format>
    <format dxfId="174">
      <pivotArea collapsedLevelsAreSubtotals="1" fieldPosition="0">
        <references count="8">
          <reference field="0" count="1" selected="0">
            <x v="10"/>
          </reference>
          <reference field="1" count="1" selected="0">
            <x v="44"/>
          </reference>
          <reference field="2" count="1">
            <x v="29"/>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173">
      <pivotArea collapsedLevelsAreSubtotals="1" fieldPosition="0">
        <references count="8">
          <reference field="0" count="1" selected="0">
            <x v="11"/>
          </reference>
          <reference field="1" count="1" selected="0">
            <x v="5"/>
          </reference>
          <reference field="2" count="1">
            <x v="6"/>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172">
      <pivotArea collapsedLevelsAreSubtotals="1" fieldPosition="0">
        <references count="8">
          <reference field="0" count="1" selected="0">
            <x v="12"/>
          </reference>
          <reference field="1" count="1" selected="0">
            <x v="30"/>
          </reference>
          <reference field="2" count="1">
            <x v="2"/>
          </reference>
          <reference field="5" count="1" selected="0">
            <x v="0"/>
          </reference>
          <reference field="6" count="1" selected="0">
            <x v="1"/>
          </reference>
          <reference field="8" count="1" selected="0">
            <x v="4"/>
          </reference>
          <reference field="9" count="1" selected="0">
            <x v="13"/>
          </reference>
          <reference field="10" count="1" selected="0">
            <x v="9"/>
          </reference>
        </references>
      </pivotArea>
    </format>
    <format dxfId="171">
      <pivotArea collapsedLevelsAreSubtotals="1" fieldPosition="0">
        <references count="8">
          <reference field="0" count="1" selected="0">
            <x v="13"/>
          </reference>
          <reference field="1" count="1" selected="0">
            <x v="54"/>
          </reference>
          <reference field="2" count="1">
            <x v="29"/>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170">
      <pivotArea collapsedLevelsAreSubtotals="1" fieldPosition="0">
        <references count="8">
          <reference field="0" count="1" selected="0">
            <x v="14"/>
          </reference>
          <reference field="1" count="1" selected="0">
            <x v="0"/>
          </reference>
          <reference field="2" count="1">
            <x v="0"/>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169">
      <pivotArea collapsedLevelsAreSubtotals="1" fieldPosition="0">
        <references count="8">
          <reference field="0" count="1" selected="0">
            <x v="15"/>
          </reference>
          <reference field="1" count="1" selected="0">
            <x v="52"/>
          </reference>
          <reference field="2" count="1">
            <x v="29"/>
          </reference>
          <reference field="5" count="1" selected="0">
            <x v="0"/>
          </reference>
          <reference field="6" count="1" selected="0">
            <x v="9"/>
          </reference>
          <reference field="8" count="1" selected="0">
            <x v="6"/>
          </reference>
          <reference field="9" count="1" selected="0">
            <x v="31"/>
          </reference>
          <reference field="10" count="1" selected="0">
            <x v="13"/>
          </reference>
        </references>
      </pivotArea>
    </format>
    <format dxfId="168">
      <pivotArea collapsedLevelsAreSubtotals="1" fieldPosition="0">
        <references count="8">
          <reference field="0" count="1" selected="0">
            <x v="16"/>
          </reference>
          <reference field="1" count="1" selected="0">
            <x v="29"/>
          </reference>
          <reference field="2" count="1">
            <x v="7"/>
          </reference>
          <reference field="5" count="1" selected="0">
            <x v="0"/>
          </reference>
          <reference field="6" count="1" selected="0">
            <x v="0"/>
          </reference>
          <reference field="8" count="1" selected="0">
            <x v="7"/>
          </reference>
          <reference field="9" count="1" selected="0">
            <x v="16"/>
          </reference>
          <reference field="10" count="1" selected="0">
            <x v="23"/>
          </reference>
        </references>
      </pivotArea>
    </format>
    <format dxfId="167">
      <pivotArea collapsedLevelsAreSubtotals="1" fieldPosition="0">
        <references count="8">
          <reference field="0" count="1" selected="0">
            <x v="17"/>
          </reference>
          <reference field="1" count="1" selected="0">
            <x v="18"/>
          </reference>
          <reference field="2" count="1">
            <x v="24"/>
          </reference>
          <reference field="5" count="1" selected="0">
            <x v="0"/>
          </reference>
          <reference field="6" count="1" selected="0">
            <x v="2"/>
          </reference>
          <reference field="8" count="1" selected="0">
            <x v="8"/>
          </reference>
          <reference field="9" count="1" selected="0">
            <x v="20"/>
          </reference>
          <reference field="10" count="1" selected="0">
            <x v="16"/>
          </reference>
        </references>
      </pivotArea>
    </format>
    <format dxfId="166">
      <pivotArea collapsedLevelsAreSubtotals="1" fieldPosition="0">
        <references count="8">
          <reference field="0" count="1" selected="0">
            <x v="18"/>
          </reference>
          <reference field="1" count="1" selected="0">
            <x v="1"/>
          </reference>
          <reference field="2" count="1">
            <x v="2"/>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165">
      <pivotArea collapsedLevelsAreSubtotals="1" fieldPosition="0">
        <references count="8">
          <reference field="0" count="1" selected="0">
            <x v="22"/>
          </reference>
          <reference field="1" count="1" selected="0">
            <x v="47"/>
          </reference>
          <reference field="2" count="1">
            <x v="29"/>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164">
      <pivotArea collapsedLevelsAreSubtotals="1" fieldPosition="0">
        <references count="8">
          <reference field="0" count="1" selected="0">
            <x v="19"/>
          </reference>
          <reference field="1" count="1" selected="0">
            <x v="6"/>
          </reference>
          <reference field="2" count="1">
            <x v="14"/>
          </reference>
          <reference field="5" count="1" selected="0">
            <x v="1"/>
          </reference>
          <reference field="6" count="1" selected="0">
            <x v="6"/>
          </reference>
          <reference field="8" count="1" selected="0">
            <x v="10"/>
          </reference>
          <reference field="9" count="1" selected="0">
            <x v="22"/>
          </reference>
          <reference field="10" count="1" selected="0">
            <x v="6"/>
          </reference>
        </references>
      </pivotArea>
    </format>
    <format dxfId="163">
      <pivotArea collapsedLevelsAreSubtotals="1" fieldPosition="0">
        <references count="8">
          <reference field="0" count="1" selected="0">
            <x v="20"/>
          </reference>
          <reference field="1" count="1" selected="0">
            <x v="3"/>
          </reference>
          <reference field="2" count="1">
            <x v="13"/>
          </reference>
          <reference field="5" count="1" selected="0">
            <x v="1"/>
          </reference>
          <reference field="6" count="1" selected="0">
            <x v="9"/>
          </reference>
          <reference field="8" count="1" selected="0">
            <x v="11"/>
          </reference>
          <reference field="9" count="1" selected="0">
            <x v="27"/>
          </reference>
          <reference field="10" count="1" selected="0">
            <x v="2"/>
          </reference>
        </references>
      </pivotArea>
    </format>
    <format dxfId="162">
      <pivotArea collapsedLevelsAreSubtotals="1" fieldPosition="0">
        <references count="8">
          <reference field="0" count="1" selected="0">
            <x v="21"/>
          </reference>
          <reference field="1" count="1" selected="0">
            <x v="18"/>
          </reference>
          <reference field="2" count="1">
            <x v="24"/>
          </reference>
          <reference field="5" count="1" selected="0">
            <x v="1"/>
          </reference>
          <reference field="6" count="1" selected="0">
            <x v="4"/>
          </reference>
          <reference field="8" count="1" selected="0">
            <x v="12"/>
          </reference>
          <reference field="9" count="1" selected="0">
            <x v="20"/>
          </reference>
          <reference field="10" count="1" selected="0">
            <x v="16"/>
          </reference>
        </references>
      </pivotArea>
    </format>
    <format dxfId="161">
      <pivotArea collapsedLevelsAreSubtotals="1" fieldPosition="0">
        <references count="8">
          <reference field="0" count="1" selected="0">
            <x v="33"/>
          </reference>
          <reference field="1" count="1" selected="0">
            <x v="39"/>
          </reference>
          <reference field="2" count="1">
            <x v="2"/>
          </reference>
          <reference field="5" count="1" selected="0">
            <x v="2"/>
          </reference>
          <reference field="6" count="1" selected="0">
            <x v="7"/>
          </reference>
          <reference field="8" count="1" selected="0">
            <x v="23"/>
          </reference>
          <reference field="9" count="1" selected="0">
            <x v="36"/>
          </reference>
          <reference field="10" count="1" selected="0">
            <x v="1"/>
          </reference>
        </references>
      </pivotArea>
    </format>
    <format dxfId="160">
      <pivotArea collapsedLevelsAreSubtotals="1" fieldPosition="0">
        <references count="8">
          <reference field="0" count="1" selected="0">
            <x v="34"/>
          </reference>
          <reference field="1" count="1" selected="0">
            <x v="18"/>
          </reference>
          <reference field="2" count="1">
            <x v="24"/>
          </reference>
          <reference field="5" count="1" selected="0">
            <x v="2"/>
          </reference>
          <reference field="6" count="1" selected="0">
            <x v="1"/>
          </reference>
          <reference field="8" count="1" selected="0">
            <x v="24"/>
          </reference>
          <reference field="9" count="1" selected="0">
            <x v="20"/>
          </reference>
          <reference field="10" count="1" selected="0">
            <x v="15"/>
          </reference>
        </references>
      </pivotArea>
    </format>
    <format dxfId="159">
      <pivotArea collapsedLevelsAreSubtotals="1" fieldPosition="0">
        <references count="8">
          <reference field="0" count="1" selected="0">
            <x v="35"/>
          </reference>
          <reference field="1" count="1" selected="0">
            <x v="51"/>
          </reference>
          <reference field="2" count="1">
            <x v="29"/>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158">
      <pivotArea collapsedLevelsAreSubtotals="1" fieldPosition="0">
        <references count="8">
          <reference field="0" count="1" selected="0">
            <x v="36"/>
          </reference>
          <reference field="1" count="1" selected="0">
            <x v="41"/>
          </reference>
          <reference field="2" count="1">
            <x v="25"/>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157">
      <pivotArea collapsedLevelsAreSubtotals="1" fieldPosition="0">
        <references count="8">
          <reference field="0" count="1" selected="0">
            <x v="37"/>
          </reference>
          <reference field="1" count="1" selected="0">
            <x v="17"/>
          </reference>
          <reference field="2" count="1">
            <x v="16"/>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156">
      <pivotArea collapsedLevelsAreSubtotals="1" fieldPosition="0">
        <references count="8">
          <reference field="0" count="1" selected="0">
            <x v="23"/>
          </reference>
          <reference field="1" count="1" selected="0">
            <x v="46"/>
          </reference>
          <reference field="2" count="1">
            <x v="29"/>
          </reference>
          <reference field="5" count="1" selected="0">
            <x v="3"/>
          </reference>
          <reference field="6" count="1" selected="0">
            <x v="3"/>
          </reference>
          <reference field="8" count="1" selected="0">
            <x v="13"/>
          </reference>
          <reference field="9" count="1" selected="0">
            <x v="11"/>
          </reference>
          <reference field="10" count="1" selected="0">
            <x v="2"/>
          </reference>
        </references>
      </pivotArea>
    </format>
    <format dxfId="155">
      <pivotArea collapsedLevelsAreSubtotals="1" fieldPosition="0">
        <references count="8">
          <reference field="0" count="1" selected="0">
            <x v="24"/>
          </reference>
          <reference field="1" count="1" selected="0">
            <x v="40"/>
          </reference>
          <reference field="2" count="1">
            <x v="9"/>
          </reference>
          <reference field="5" count="1" selected="0">
            <x v="3"/>
          </reference>
          <reference field="6" count="1" selected="0">
            <x v="1"/>
          </reference>
          <reference field="8" count="1" selected="0">
            <x v="14"/>
          </reference>
          <reference field="9" count="1" selected="0">
            <x v="29"/>
          </reference>
          <reference field="10" count="1" selected="0">
            <x v="0"/>
          </reference>
        </references>
      </pivotArea>
    </format>
    <format dxfId="154">
      <pivotArea collapsedLevelsAreSubtotals="1" fieldPosition="0">
        <references count="8">
          <reference field="0" count="1" selected="0">
            <x v="25"/>
          </reference>
          <reference field="1" count="1" selected="0">
            <x v="37"/>
          </reference>
          <reference field="2" count="1">
            <x v="8"/>
          </reference>
          <reference field="5" count="1" selected="0">
            <x v="3"/>
          </reference>
          <reference field="6" count="1" selected="0">
            <x v="7"/>
          </reference>
          <reference field="8" count="1" selected="0">
            <x v="15"/>
          </reference>
          <reference field="9" count="1" selected="0">
            <x v="23"/>
          </reference>
          <reference field="10" count="1" selected="0">
            <x v="4"/>
          </reference>
        </references>
      </pivotArea>
    </format>
    <format dxfId="153">
      <pivotArea collapsedLevelsAreSubtotals="1" fieldPosition="0">
        <references count="8">
          <reference field="0" count="1" selected="0">
            <x v="26"/>
          </reference>
          <reference field="1" count="1" selected="0">
            <x v="33"/>
          </reference>
          <reference field="2" count="1">
            <x v="3"/>
          </reference>
          <reference field="5" count="1" selected="0">
            <x v="3"/>
          </reference>
          <reference field="6" count="1" selected="0">
            <x v="8"/>
          </reference>
          <reference field="8" count="1" selected="0">
            <x v="16"/>
          </reference>
          <reference field="9" count="1" selected="0">
            <x v="10"/>
          </reference>
          <reference field="10" count="1" selected="0">
            <x v="18"/>
          </reference>
        </references>
      </pivotArea>
    </format>
    <format dxfId="152">
      <pivotArea collapsedLevelsAreSubtotals="1" fieldPosition="0">
        <references count="8">
          <reference field="0" count="1" selected="0">
            <x v="27"/>
          </reference>
          <reference field="1" count="1" selected="0">
            <x v="34"/>
          </reference>
          <reference field="2" count="1">
            <x v="4"/>
          </reference>
          <reference field="5" count="1" selected="0">
            <x v="3"/>
          </reference>
          <reference field="6" count="1" selected="0">
            <x v="0"/>
          </reference>
          <reference field="8" count="1" selected="0">
            <x v="17"/>
          </reference>
          <reference field="9" count="1" selected="0">
            <x v="14"/>
          </reference>
          <reference field="10" count="1" selected="0">
            <x v="20"/>
          </reference>
        </references>
      </pivotArea>
    </format>
    <format dxfId="151">
      <pivotArea collapsedLevelsAreSubtotals="1" fieldPosition="0">
        <references count="8">
          <reference field="0" count="1" selected="0">
            <x v="28"/>
          </reference>
          <reference field="1" count="1" selected="0">
            <x v="50"/>
          </reference>
          <reference field="2" count="1">
            <x v="29"/>
          </reference>
          <reference field="5" count="1" selected="0">
            <x v="4"/>
          </reference>
          <reference field="6" count="1" selected="0">
            <x v="0"/>
          </reference>
          <reference field="8" count="1" selected="0">
            <x v="18"/>
          </reference>
          <reference field="9" count="1" selected="0">
            <x v="18"/>
          </reference>
          <reference field="10" count="1" selected="0">
            <x v="3"/>
          </reference>
        </references>
      </pivotArea>
    </format>
    <format dxfId="150">
      <pivotArea collapsedLevelsAreSubtotals="1" fieldPosition="0">
        <references count="8">
          <reference field="0" count="1" selected="0">
            <x v="29"/>
          </reference>
          <reference field="1" count="1" selected="0">
            <x v="49"/>
          </reference>
          <reference field="2" count="1">
            <x v="29"/>
          </reference>
          <reference field="5" count="1" selected="0">
            <x v="4"/>
          </reference>
          <reference field="6" count="1" selected="0">
            <x v="5"/>
          </reference>
          <reference field="8" count="1" selected="0">
            <x v="19"/>
          </reference>
          <reference field="9" count="1" selected="0">
            <x v="17"/>
          </reference>
          <reference field="10" count="1" selected="0">
            <x v="0"/>
          </reference>
        </references>
      </pivotArea>
    </format>
    <format dxfId="149">
      <pivotArea collapsedLevelsAreSubtotals="1" fieldPosition="0">
        <references count="8">
          <reference field="0" count="1" selected="0">
            <x v="30"/>
          </reference>
          <reference field="1" count="1" selected="0">
            <x v="35"/>
          </reference>
          <reference field="2" count="1">
            <x v="23"/>
          </reference>
          <reference field="5" count="1" selected="0">
            <x v="4"/>
          </reference>
          <reference field="6" count="1" selected="0">
            <x v="9"/>
          </reference>
          <reference field="8" count="1" selected="0">
            <x v="20"/>
          </reference>
          <reference field="9" count="1" selected="0">
            <x v="32"/>
          </reference>
          <reference field="10" count="1" selected="0">
            <x v="5"/>
          </reference>
        </references>
      </pivotArea>
    </format>
    <format dxfId="148">
      <pivotArea collapsedLevelsAreSubtotals="1" fieldPosition="0">
        <references count="8">
          <reference field="0" count="1" selected="0">
            <x v="31"/>
          </reference>
          <reference field="1" count="1" selected="0">
            <x v="48"/>
          </reference>
          <reference field="2" count="1">
            <x v="29"/>
          </reference>
          <reference field="5" count="1" selected="0">
            <x v="4"/>
          </reference>
          <reference field="6" count="1" selected="0">
            <x v="6"/>
          </reference>
          <reference field="8" count="1" selected="0">
            <x v="21"/>
          </reference>
          <reference field="9" count="1" selected="0">
            <x v="19"/>
          </reference>
          <reference field="10" count="1" selected="0">
            <x v="0"/>
          </reference>
        </references>
      </pivotArea>
    </format>
    <format dxfId="147">
      <pivotArea collapsedLevelsAreSubtotals="1" fieldPosition="0">
        <references count="8">
          <reference field="0" count="1" selected="0">
            <x v="38"/>
          </reference>
          <reference field="1" count="1" selected="0">
            <x v="18"/>
          </reference>
          <reference field="2" count="1">
            <x v="24"/>
          </reference>
          <reference field="5" count="1" selected="0">
            <x v="5"/>
          </reference>
          <reference field="6" count="1" selected="0">
            <x v="1"/>
          </reference>
          <reference field="8" count="1" selected="0">
            <x v="26"/>
          </reference>
          <reference field="9" count="1" selected="0">
            <x v="20"/>
          </reference>
          <reference field="10" count="1" selected="0">
            <x v="16"/>
          </reference>
        </references>
      </pivotArea>
    </format>
    <format dxfId="146">
      <pivotArea collapsedLevelsAreSubtotals="1" fieldPosition="0">
        <references count="8">
          <reference field="0" count="1" selected="0">
            <x v="39"/>
          </reference>
          <reference field="1" count="1" selected="0">
            <x v="58"/>
          </reference>
          <reference field="2" count="1">
            <x v="27"/>
          </reference>
          <reference field="5" count="1" selected="0">
            <x v="6"/>
          </reference>
          <reference field="6" count="1" selected="0">
            <x v="9"/>
          </reference>
          <reference field="8" count="1" selected="0">
            <x v="27"/>
          </reference>
          <reference field="9" count="1" selected="0">
            <x v="33"/>
          </reference>
          <reference field="10" count="1" selected="0">
            <x v="16"/>
          </reference>
        </references>
      </pivotArea>
    </format>
    <format dxfId="145">
      <pivotArea collapsedLevelsAreSubtotals="1" fieldPosition="0">
        <references count="8">
          <reference field="0" count="1" selected="0">
            <x v="40"/>
          </reference>
          <reference field="1" count="1" selected="0">
            <x v="24"/>
          </reference>
          <reference field="2" count="1">
            <x v="22"/>
          </reference>
          <reference field="5" count="1" selected="0">
            <x v="6"/>
          </reference>
          <reference field="6" count="1" selected="0">
            <x v="0"/>
          </reference>
          <reference field="8" count="1" selected="0">
            <x v="28"/>
          </reference>
          <reference field="9" count="1" selected="0">
            <x v="7"/>
          </reference>
          <reference field="10" count="1" selected="0">
            <x v="17"/>
          </reference>
        </references>
      </pivotArea>
    </format>
    <format dxfId="144">
      <pivotArea collapsedLevelsAreSubtotals="1" fieldPosition="0">
        <references count="8">
          <reference field="0" count="1" selected="0">
            <x v="59"/>
          </reference>
          <reference field="1" count="1" selected="0">
            <x v="56"/>
          </reference>
          <reference field="2" count="1">
            <x v="29"/>
          </reference>
          <reference field="5" count="1" selected="0">
            <x v="6"/>
          </reference>
          <reference field="6" count="1" selected="0">
            <x v="10"/>
          </reference>
          <reference field="8" count="1" selected="0">
            <x v="29"/>
          </reference>
          <reference field="9" count="1" selected="0">
            <x v="24"/>
          </reference>
          <reference field="10" count="1" selected="0">
            <x v="23"/>
          </reference>
        </references>
      </pivotArea>
    </format>
    <format dxfId="143">
      <pivotArea collapsedLevelsAreSubtotals="1" fieldPosition="0">
        <references count="8">
          <reference field="0" count="1" selected="0">
            <x v="60"/>
          </reference>
          <reference field="1" count="1" selected="0">
            <x v="45"/>
          </reference>
          <reference field="2" count="1">
            <x v="29"/>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142">
      <pivotArea collapsedLevelsAreSubtotals="1" fieldPosition="0">
        <references count="8">
          <reference field="0" count="1" selected="0">
            <x v="61"/>
          </reference>
          <reference field="1" count="1" selected="0">
            <x v="36"/>
          </reference>
          <reference field="2" count="1">
            <x v="10"/>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141">
      <pivotArea collapsedLevelsAreSubtotals="1" fieldPosition="0">
        <references count="8">
          <reference field="0" count="1" selected="0">
            <x v="62"/>
          </reference>
          <reference field="1" count="1" selected="0">
            <x v="59"/>
          </reference>
          <reference field="2" count="1">
            <x v="29"/>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140">
      <pivotArea collapsedLevelsAreSubtotals="1" fieldPosition="0">
        <references count="8">
          <reference field="0" count="1" selected="0">
            <x v="63"/>
          </reference>
          <reference field="1" count="1" selected="0">
            <x v="2"/>
          </reference>
          <reference field="2" count="1">
            <x v="33"/>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139">
      <pivotArea collapsedLevelsAreSubtotals="1" fieldPosition="0">
        <references count="8">
          <reference field="0" count="1" selected="0">
            <x v="64"/>
          </reference>
          <reference field="1" count="1" selected="0">
            <x v="32"/>
          </reference>
          <reference field="2" count="1">
            <x v="23"/>
          </reference>
          <reference field="5" count="1" selected="0">
            <x v="6"/>
          </reference>
          <reference field="6" count="1" selected="0">
            <x v="10"/>
          </reference>
          <reference field="8" count="1" selected="0">
            <x v="32"/>
          </reference>
          <reference field="9" count="1" selected="0">
            <x v="26"/>
          </reference>
          <reference field="10" count="1" selected="0">
            <x v="10"/>
          </reference>
        </references>
      </pivotArea>
    </format>
    <format dxfId="138">
      <pivotArea collapsedLevelsAreSubtotals="1" fieldPosition="0">
        <references count="8">
          <reference field="0" count="1" selected="0">
            <x v="41"/>
          </reference>
          <reference field="1" count="1" selected="0">
            <x v="23"/>
          </reference>
          <reference field="2" count="1">
            <x v="22"/>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137">
      <pivotArea collapsedLevelsAreSubtotals="1" fieldPosition="0">
        <references count="8">
          <reference field="0" count="1" selected="0">
            <x v="42"/>
          </reference>
          <reference field="1" count="1" selected="0">
            <x v="22"/>
          </reference>
          <reference field="2" count="1">
            <x v="20"/>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136">
      <pivotArea collapsedLevelsAreSubtotals="1" fieldPosition="0">
        <references count="8">
          <reference field="0" count="1" selected="0">
            <x v="43"/>
          </reference>
          <reference field="1" count="1" selected="0">
            <x v="12"/>
          </reference>
          <reference field="2" count="1">
            <x v="32"/>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135">
      <pivotArea collapsedLevelsAreSubtotals="1" fieldPosition="0">
        <references count="8">
          <reference field="0" count="1" selected="0">
            <x v="44"/>
          </reference>
          <reference field="1" count="1" selected="0">
            <x v="26"/>
          </reference>
          <reference field="2" count="1">
            <x v="30"/>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134">
      <pivotArea collapsedLevelsAreSubtotals="1" fieldPosition="0">
        <references count="8">
          <reference field="0" count="1" selected="0">
            <x v="45"/>
          </reference>
          <reference field="1" count="1" selected="0">
            <x v="53"/>
          </reference>
          <reference field="2" count="1">
            <x v="1"/>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133">
      <pivotArea collapsedLevelsAreSubtotals="1" fieldPosition="0">
        <references count="8">
          <reference field="0" count="1" selected="0">
            <x v="46"/>
          </reference>
          <reference field="1" count="1" selected="0">
            <x v="25"/>
          </reference>
          <reference field="2" count="1">
            <x v="5"/>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132">
      <pivotArea collapsedLevelsAreSubtotals="1" fieldPosition="0">
        <references count="8">
          <reference field="0" count="1" selected="0">
            <x v="47"/>
          </reference>
          <reference field="1" count="1" selected="0">
            <x v="16"/>
          </reference>
          <reference field="2" count="1">
            <x v="19"/>
          </reference>
          <reference field="5" count="1" selected="0">
            <x v="6"/>
          </reference>
          <reference field="6" count="1" selected="0">
            <x v="6"/>
          </reference>
          <reference field="8" count="1" selected="0">
            <x v="35"/>
          </reference>
          <reference field="9" count="1" selected="0">
            <x v="1"/>
          </reference>
          <reference field="10" count="1" selected="0">
            <x v="11"/>
          </reference>
        </references>
      </pivotArea>
    </format>
    <format dxfId="131">
      <pivotArea collapsedLevelsAreSubtotals="1" fieldPosition="0">
        <references count="8">
          <reference field="0" count="1" selected="0">
            <x v="48"/>
          </reference>
          <reference field="1" count="1" selected="0">
            <x v="21"/>
          </reference>
          <reference field="2" count="1">
            <x v="11"/>
          </reference>
          <reference field="5" count="1" selected="0">
            <x v="6"/>
          </reference>
          <reference field="6" count="1" selected="0">
            <x v="6"/>
          </reference>
          <reference field="8" count="1" selected="0">
            <x v="36"/>
          </reference>
          <reference field="9" count="1" selected="0">
            <x v="5"/>
          </reference>
          <reference field="10" count="1" selected="0">
            <x v="19"/>
          </reference>
        </references>
      </pivotArea>
    </format>
    <format dxfId="130">
      <pivotArea collapsedLevelsAreSubtotals="1" fieldPosition="0">
        <references count="8">
          <reference field="0" count="1" selected="0">
            <x v="49"/>
          </reference>
          <reference field="1" count="1" selected="0">
            <x v="20"/>
          </reference>
          <reference field="2" count="1">
            <x v="11"/>
          </reference>
          <reference field="5" count="1" selected="0">
            <x v="6"/>
          </reference>
          <reference field="6" count="1" selected="0">
            <x v="6"/>
          </reference>
          <reference field="8" count="1" selected="0">
            <x v="37"/>
          </reference>
          <reference field="9" count="1" selected="0">
            <x v="4"/>
          </reference>
          <reference field="10" count="1" selected="0">
            <x v="19"/>
          </reference>
        </references>
      </pivotArea>
    </format>
    <format dxfId="129">
      <pivotArea collapsedLevelsAreSubtotals="1" fieldPosition="0">
        <references count="8">
          <reference field="0" count="1" selected="0">
            <x v="50"/>
          </reference>
          <reference field="1" count="1" selected="0">
            <x v="19"/>
          </reference>
          <reference field="2" count="1">
            <x v="29"/>
          </reference>
          <reference field="5" count="1" selected="0">
            <x v="6"/>
          </reference>
          <reference field="6" count="1" selected="0">
            <x v="0"/>
          </reference>
          <reference field="8" count="1" selected="0">
            <x v="38"/>
          </reference>
          <reference field="9" count="1" selected="0">
            <x v="2"/>
          </reference>
          <reference field="10" count="1" selected="0">
            <x v="14"/>
          </reference>
        </references>
      </pivotArea>
    </format>
    <format dxfId="128">
      <pivotArea collapsedLevelsAreSubtotals="1" fieldPosition="0">
        <references count="8">
          <reference field="0" count="1" selected="0">
            <x v="51"/>
          </reference>
          <reference field="1" count="1" selected="0">
            <x v="15"/>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127">
      <pivotArea collapsedLevelsAreSubtotals="1" fieldPosition="0">
        <references count="8">
          <reference field="0" count="1" selected="0">
            <x v="52"/>
          </reference>
          <reference field="1" count="1" selected="0">
            <x v="60"/>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126">
      <pivotArea collapsedLevelsAreSubtotals="1" fieldPosition="0">
        <references count="8">
          <reference field="0" count="1" selected="0">
            <x v="53"/>
          </reference>
          <reference field="1" count="1" selected="0">
            <x v="61"/>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125">
      <pivotArea collapsedLevelsAreSubtotals="1" fieldPosition="0">
        <references count="8">
          <reference field="0" count="1" selected="0">
            <x v="54"/>
          </reference>
          <reference field="1" count="1" selected="0">
            <x v="62"/>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124">
      <pivotArea collapsedLevelsAreSubtotals="1" fieldPosition="0">
        <references count="8">
          <reference field="0" count="1" selected="0">
            <x v="55"/>
          </reference>
          <reference field="1" count="1" selected="0">
            <x v="63"/>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123">
      <pivotArea collapsedLevelsAreSubtotals="1" fieldPosition="0">
        <references count="8">
          <reference field="0" count="1" selected="0">
            <x v="56"/>
          </reference>
          <reference field="1" count="1" selected="0">
            <x v="43"/>
          </reference>
          <reference field="2" count="1">
            <x v="28"/>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122">
      <pivotArea collapsedLevelsAreSubtotals="1" fieldPosition="0">
        <references count="8">
          <reference field="0" count="1" selected="0">
            <x v="57"/>
          </reference>
          <reference field="1" count="1" selected="0">
            <x v="13"/>
          </reference>
          <reference field="2" count="1">
            <x v="17"/>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121">
      <pivotArea collapsedLevelsAreSubtotals="1" fieldPosition="0">
        <references count="8">
          <reference field="0" count="1" selected="0">
            <x v="58"/>
          </reference>
          <reference field="1" count="1" selected="0">
            <x v="14"/>
          </reference>
          <reference field="2" count="1">
            <x v="36"/>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120">
      <pivotArea collapsedLevelsAreSubtotals="1" fieldPosition="0">
        <references count="8">
          <reference field="0" count="1" selected="0">
            <x v="32"/>
          </reference>
          <reference field="1" count="1" selected="0">
            <x v="55"/>
          </reference>
          <reference field="2" count="1">
            <x v="29"/>
          </reference>
          <reference field="5" count="1" selected="0">
            <x v="7"/>
          </reference>
          <reference field="6" count="1" selected="0">
            <x v="0"/>
          </reference>
          <reference field="8" count="1" selected="0">
            <x v="22"/>
          </reference>
          <reference field="9" count="1" selected="0">
            <x v="25"/>
          </reference>
          <reference field="10" count="1" selected="0">
            <x v="16"/>
          </reference>
        </references>
      </pivotArea>
    </format>
    <format dxfId="119">
      <pivotArea field="9" type="button" dataOnly="0" labelOnly="1" outline="0" axis="axisRow" fieldPosition="2"/>
    </format>
    <format dxfId="118">
      <pivotArea field="1" type="button" dataOnly="0" labelOnly="1" outline="0" axis="axisRow" fieldPosition="7"/>
    </format>
    <format dxfId="117">
      <pivotArea field="1" type="button" dataOnly="0" labelOnly="1" outline="0" axis="axisRow" fieldPosition="7"/>
    </format>
    <format dxfId="116">
      <pivotArea field="1" type="button" dataOnly="0" labelOnly="1" outline="0" axis="axisRow" fieldPosition="7"/>
    </format>
    <format dxfId="115">
      <pivotArea field="1" type="button" dataOnly="0" labelOnly="1" outline="0" axis="axisRow" fieldPosition="7"/>
    </format>
    <format dxfId="114">
      <pivotArea field="1" type="button" dataOnly="0" labelOnly="1" outline="0" axis="axisRow" fieldPosition="7"/>
    </format>
    <format dxfId="113">
      <pivotArea dataOnly="0" labelOnly="1" fieldPosition="0">
        <references count="8">
          <reference field="0" count="1" selected="0">
            <x v="0"/>
          </reference>
          <reference field="1" count="1">
            <x v="7"/>
          </reference>
          <reference field="5" count="1" selected="0">
            <x v="0"/>
          </reference>
          <reference field="6" count="1" selected="0">
            <x v="0"/>
          </reference>
          <reference field="7" count="1" selected="0">
            <x v="0"/>
          </reference>
          <reference field="8" count="1" selected="0">
            <x v="0"/>
          </reference>
          <reference field="9" count="1" selected="0">
            <x v="3"/>
          </reference>
          <reference field="10" count="1" selected="0">
            <x v="12"/>
          </reference>
        </references>
      </pivotArea>
    </format>
    <format dxfId="112">
      <pivotArea dataOnly="0" labelOnly="1" fieldPosition="0">
        <references count="8">
          <reference field="0" count="1" selected="0">
            <x v="9"/>
          </reference>
          <reference field="1" count="1">
            <x v="28"/>
          </reference>
          <reference field="5" count="1" selected="0">
            <x v="0"/>
          </reference>
          <reference field="6" count="1" selected="0">
            <x v="0"/>
          </reference>
          <reference field="7" count="1" selected="0">
            <x v="4"/>
          </reference>
          <reference field="8" count="1" selected="0">
            <x v="2"/>
          </reference>
          <reference field="9" count="1" selected="0">
            <x v="8"/>
          </reference>
          <reference field="10" count="1" selected="0">
            <x v="19"/>
          </reference>
        </references>
      </pivotArea>
    </format>
    <format dxfId="111">
      <pivotArea dataOnly="0" labelOnly="1" fieldPosition="0">
        <references count="8">
          <reference field="0" count="1" selected="0">
            <x v="10"/>
          </reference>
          <reference field="1" count="1">
            <x v="44"/>
          </reference>
          <reference field="5" count="1" selected="0">
            <x v="0"/>
          </reference>
          <reference field="6" count="1" selected="0">
            <x v="5"/>
          </reference>
          <reference field="7" count="1" selected="0">
            <x v="6"/>
          </reference>
          <reference field="8" count="1" selected="0">
            <x v="3"/>
          </reference>
          <reference field="9" count="1" selected="0">
            <x v="35"/>
          </reference>
          <reference field="10" count="1" selected="0">
            <x v="8"/>
          </reference>
        </references>
      </pivotArea>
    </format>
    <format dxfId="110">
      <pivotArea dataOnly="0" labelOnly="1" fieldPosition="0">
        <references count="8">
          <reference field="0" count="1" selected="0">
            <x v="11"/>
          </reference>
          <reference field="1" count="1">
            <x v="5"/>
          </reference>
          <reference field="5" count="1" selected="0">
            <x v="0"/>
          </reference>
          <reference field="6" count="1" selected="0">
            <x v="5"/>
          </reference>
          <reference field="7" count="1" selected="0">
            <x v="6"/>
          </reference>
          <reference field="8" count="1" selected="0">
            <x v="3"/>
          </reference>
          <reference field="9" count="1" selected="0">
            <x v="35"/>
          </reference>
          <reference field="10" count="1" selected="0">
            <x v="8"/>
          </reference>
        </references>
      </pivotArea>
    </format>
    <format dxfId="109">
      <pivotArea dataOnly="0" labelOnly="1" fieldPosition="0">
        <references count="8">
          <reference field="0" count="1" selected="0">
            <x v="12"/>
          </reference>
          <reference field="1" count="1">
            <x v="30"/>
          </reference>
          <reference field="5" count="1" selected="0">
            <x v="0"/>
          </reference>
          <reference field="6" count="1" selected="0">
            <x v="1"/>
          </reference>
          <reference field="7" count="1" selected="0">
            <x v="1"/>
          </reference>
          <reference field="8" count="1" selected="0">
            <x v="4"/>
          </reference>
          <reference field="9" count="1" selected="0">
            <x v="13"/>
          </reference>
          <reference field="10" count="1" selected="0">
            <x v="9"/>
          </reference>
        </references>
      </pivotArea>
    </format>
    <format dxfId="108">
      <pivotArea dataOnly="0" labelOnly="1" fieldPosition="0">
        <references count="8">
          <reference field="0" count="1" selected="0">
            <x v="13"/>
          </reference>
          <reference field="1" count="1">
            <x v="54"/>
          </reference>
          <reference field="5" count="1" selected="0">
            <x v="0"/>
          </reference>
          <reference field="6" count="1" selected="0">
            <x v="6"/>
          </reference>
          <reference field="7" count="1" selected="0">
            <x v="10"/>
          </reference>
          <reference field="8" count="1" selected="0">
            <x v="5"/>
          </reference>
          <reference field="9" count="1" selected="0">
            <x v="12"/>
          </reference>
          <reference field="10" count="1" selected="0">
            <x v="21"/>
          </reference>
        </references>
      </pivotArea>
    </format>
    <format dxfId="107">
      <pivotArea dataOnly="0" labelOnly="1" fieldPosition="0">
        <references count="8">
          <reference field="0" count="1" selected="0">
            <x v="14"/>
          </reference>
          <reference field="1" count="1">
            <x v="0"/>
          </reference>
          <reference field="5" count="1" selected="0">
            <x v="0"/>
          </reference>
          <reference field="6" count="1" selected="0">
            <x v="6"/>
          </reference>
          <reference field="7" count="1" selected="0">
            <x v="10"/>
          </reference>
          <reference field="8" count="1" selected="0">
            <x v="5"/>
          </reference>
          <reference field="9" count="1" selected="0">
            <x v="12"/>
          </reference>
          <reference field="10" count="1" selected="0">
            <x v="21"/>
          </reference>
        </references>
      </pivotArea>
    </format>
    <format dxfId="106">
      <pivotArea dataOnly="0" labelOnly="1" fieldPosition="0">
        <references count="8">
          <reference field="0" count="1" selected="0">
            <x v="15"/>
          </reference>
          <reference field="1" count="1">
            <x v="52"/>
          </reference>
          <reference field="5" count="1" selected="0">
            <x v="0"/>
          </reference>
          <reference field="6" count="1" selected="0">
            <x v="9"/>
          </reference>
          <reference field="7" count="1" selected="0">
            <x v="17"/>
          </reference>
          <reference field="8" count="1" selected="0">
            <x v="6"/>
          </reference>
          <reference field="9" count="1" selected="0">
            <x v="31"/>
          </reference>
          <reference field="10" count="1" selected="0">
            <x v="13"/>
          </reference>
        </references>
      </pivotArea>
    </format>
    <format dxfId="105">
      <pivotArea dataOnly="0" labelOnly="1" fieldPosition="0">
        <references count="8">
          <reference field="0" count="1" selected="0">
            <x v="16"/>
          </reference>
          <reference field="1" count="1">
            <x v="29"/>
          </reference>
          <reference field="5" count="1" selected="0">
            <x v="0"/>
          </reference>
          <reference field="6" count="1" selected="0">
            <x v="0"/>
          </reference>
          <reference field="7" count="1" selected="0">
            <x v="3"/>
          </reference>
          <reference field="8" count="1" selected="0">
            <x v="7"/>
          </reference>
          <reference field="9" count="1" selected="0">
            <x v="16"/>
          </reference>
          <reference field="10" count="1" selected="0">
            <x v="23"/>
          </reference>
        </references>
      </pivotArea>
    </format>
    <format dxfId="104">
      <pivotArea dataOnly="0" labelOnly="1" fieldPosition="0">
        <references count="8">
          <reference field="0" count="1" selected="0">
            <x v="17"/>
          </reference>
          <reference field="1" count="1">
            <x v="18"/>
          </reference>
          <reference field="5" count="1" selected="0">
            <x v="0"/>
          </reference>
          <reference field="6" count="1" selected="0">
            <x v="2"/>
          </reference>
          <reference field="7" count="1" selected="0">
            <x v="5"/>
          </reference>
          <reference field="8" count="1" selected="0">
            <x v="8"/>
          </reference>
          <reference field="9" count="1" selected="0">
            <x v="20"/>
          </reference>
          <reference field="10" count="1" selected="0">
            <x v="16"/>
          </reference>
        </references>
      </pivotArea>
    </format>
    <format dxfId="103">
      <pivotArea dataOnly="0" labelOnly="1" fieldPosition="0">
        <references count="8">
          <reference field="0" count="1" selected="0">
            <x v="22"/>
          </reference>
          <reference field="1" count="1">
            <x v="47"/>
          </reference>
          <reference field="5" count="1" selected="0">
            <x v="1"/>
          </reference>
          <reference field="6" count="1" selected="0">
            <x v="1"/>
          </reference>
          <reference field="7" count="1" selected="0">
            <x v="2"/>
          </reference>
          <reference field="8" count="1" selected="0">
            <x v="9"/>
          </reference>
          <reference field="9" count="1" selected="0">
            <x v="28"/>
          </reference>
          <reference field="10" count="1" selected="0">
            <x v="7"/>
          </reference>
        </references>
      </pivotArea>
    </format>
    <format dxfId="102">
      <pivotArea dataOnly="0" labelOnly="1" fieldPosition="0">
        <references count="8">
          <reference field="0" count="1" selected="0">
            <x v="18"/>
          </reference>
          <reference field="1" count="1">
            <x v="1"/>
          </reference>
          <reference field="5" count="1" selected="0">
            <x v="1"/>
          </reference>
          <reference field="6" count="1" selected="0">
            <x v="1"/>
          </reference>
          <reference field="7" count="1" selected="0">
            <x v="3"/>
          </reference>
          <reference field="8" count="1" selected="0">
            <x v="9"/>
          </reference>
          <reference field="9" count="1" selected="0">
            <x v="28"/>
          </reference>
          <reference field="10" count="1" selected="0">
            <x v="7"/>
          </reference>
        </references>
      </pivotArea>
    </format>
    <format dxfId="101">
      <pivotArea dataOnly="0" labelOnly="1" fieldPosition="0">
        <references count="8">
          <reference field="0" count="1" selected="0">
            <x v="19"/>
          </reference>
          <reference field="1" count="1">
            <x v="6"/>
          </reference>
          <reference field="5" count="1" selected="0">
            <x v="1"/>
          </reference>
          <reference field="6" count="1" selected="0">
            <x v="6"/>
          </reference>
          <reference field="7" count="1" selected="0">
            <x v="8"/>
          </reference>
          <reference field="8" count="1" selected="0">
            <x v="10"/>
          </reference>
          <reference field="9" count="1" selected="0">
            <x v="22"/>
          </reference>
          <reference field="10" count="1" selected="0">
            <x v="6"/>
          </reference>
        </references>
      </pivotArea>
    </format>
    <format dxfId="100">
      <pivotArea dataOnly="0" labelOnly="1" fieldPosition="0">
        <references count="8">
          <reference field="0" count="1" selected="0">
            <x v="20"/>
          </reference>
          <reference field="1" count="1">
            <x v="3"/>
          </reference>
          <reference field="5" count="1" selected="0">
            <x v="1"/>
          </reference>
          <reference field="6" count="1" selected="0">
            <x v="9"/>
          </reference>
          <reference field="7" count="1" selected="0">
            <x v="7"/>
          </reference>
          <reference field="8" count="1" selected="0">
            <x v="11"/>
          </reference>
          <reference field="9" count="1" selected="0">
            <x v="27"/>
          </reference>
          <reference field="10" count="1" selected="0">
            <x v="2"/>
          </reference>
        </references>
      </pivotArea>
    </format>
    <format dxfId="99">
      <pivotArea dataOnly="0" labelOnly="1" fieldPosition="0">
        <references count="8">
          <reference field="0" count="1" selected="0">
            <x v="21"/>
          </reference>
          <reference field="1" count="1">
            <x v="18"/>
          </reference>
          <reference field="5" count="1" selected="0">
            <x v="1"/>
          </reference>
          <reference field="6" count="1" selected="0">
            <x v="4"/>
          </reference>
          <reference field="7" count="1" selected="0">
            <x v="23"/>
          </reference>
          <reference field="8" count="1" selected="0">
            <x v="12"/>
          </reference>
          <reference field="9" count="1" selected="0">
            <x v="20"/>
          </reference>
          <reference field="10" count="1" selected="0">
            <x v="16"/>
          </reference>
        </references>
      </pivotArea>
    </format>
    <format dxfId="98">
      <pivotArea dataOnly="0" labelOnly="1" fieldPosition="0">
        <references count="8">
          <reference field="0" count="1" selected="0">
            <x v="33"/>
          </reference>
          <reference field="1" count="1">
            <x v="39"/>
          </reference>
          <reference field="5" count="1" selected="0">
            <x v="2"/>
          </reference>
          <reference field="6" count="1" selected="0">
            <x v="7"/>
          </reference>
          <reference field="7" count="1" selected="0">
            <x v="22"/>
          </reference>
          <reference field="8" count="1" selected="0">
            <x v="23"/>
          </reference>
          <reference field="9" count="1" selected="0">
            <x v="36"/>
          </reference>
          <reference field="10" count="1" selected="0">
            <x v="1"/>
          </reference>
        </references>
      </pivotArea>
    </format>
    <format dxfId="97">
      <pivotArea dataOnly="0" labelOnly="1" fieldPosition="0">
        <references count="8">
          <reference field="0" count="1" selected="0">
            <x v="34"/>
          </reference>
          <reference field="1" count="1">
            <x v="18"/>
          </reference>
          <reference field="5" count="1" selected="0">
            <x v="2"/>
          </reference>
          <reference field="6" count="1" selected="0">
            <x v="1"/>
          </reference>
          <reference field="7" count="1" selected="0">
            <x v="16"/>
          </reference>
          <reference field="8" count="1" selected="0">
            <x v="24"/>
          </reference>
          <reference field="9" count="1" selected="0">
            <x v="20"/>
          </reference>
          <reference field="10" count="1" selected="0">
            <x v="15"/>
          </reference>
        </references>
      </pivotArea>
    </format>
    <format dxfId="96">
      <pivotArea dataOnly="0" labelOnly="1" fieldPosition="0">
        <references count="8">
          <reference field="0" count="1" selected="0">
            <x v="35"/>
          </reference>
          <reference field="1" count="1">
            <x v="51"/>
          </reference>
          <reference field="5" count="1" selected="0">
            <x v="2"/>
          </reference>
          <reference field="6" count="1" selected="0">
            <x v="6"/>
          </reference>
          <reference field="7" count="1" selected="0">
            <x v="2"/>
          </reference>
          <reference field="8" count="1" selected="0">
            <x v="25"/>
          </reference>
          <reference field="9" count="1" selected="0">
            <x v="30"/>
          </reference>
          <reference field="10" count="1" selected="0">
            <x v="2"/>
          </reference>
        </references>
      </pivotArea>
    </format>
    <format dxfId="95">
      <pivotArea dataOnly="0" labelOnly="1" fieldPosition="0">
        <references count="8">
          <reference field="0" count="1" selected="0">
            <x v="36"/>
          </reference>
          <reference field="1" count="1">
            <x v="41"/>
          </reference>
          <reference field="5" count="1" selected="0">
            <x v="2"/>
          </reference>
          <reference field="6" count="1" selected="0">
            <x v="6"/>
          </reference>
          <reference field="7" count="1" selected="0">
            <x v="2"/>
          </reference>
          <reference field="8" count="1" selected="0">
            <x v="25"/>
          </reference>
          <reference field="9" count="1" selected="0">
            <x v="30"/>
          </reference>
          <reference field="10" count="1" selected="0">
            <x v="2"/>
          </reference>
        </references>
      </pivotArea>
    </format>
    <format dxfId="94">
      <pivotArea dataOnly="0" labelOnly="1" fieldPosition="0">
        <references count="8">
          <reference field="0" count="1" selected="0">
            <x v="37"/>
          </reference>
          <reference field="1" count="1">
            <x v="17"/>
          </reference>
          <reference field="5" count="1" selected="0">
            <x v="2"/>
          </reference>
          <reference field="6" count="1" selected="0">
            <x v="6"/>
          </reference>
          <reference field="7" count="1" selected="0">
            <x v="2"/>
          </reference>
          <reference field="8" count="1" selected="0">
            <x v="25"/>
          </reference>
          <reference field="9" count="1" selected="0">
            <x v="30"/>
          </reference>
          <reference field="10" count="1" selected="0">
            <x v="2"/>
          </reference>
        </references>
      </pivotArea>
    </format>
    <format dxfId="93">
      <pivotArea dataOnly="0" labelOnly="1" fieldPosition="0">
        <references count="8">
          <reference field="0" count="1" selected="0">
            <x v="23"/>
          </reference>
          <reference field="1" count="1">
            <x v="46"/>
          </reference>
          <reference field="5" count="1" selected="0">
            <x v="3"/>
          </reference>
          <reference field="6" count="1" selected="0">
            <x v="3"/>
          </reference>
          <reference field="7" count="1" selected="0">
            <x v="20"/>
          </reference>
          <reference field="8" count="1" selected="0">
            <x v="13"/>
          </reference>
          <reference field="9" count="1" selected="0">
            <x v="11"/>
          </reference>
          <reference field="10" count="1" selected="0">
            <x v="2"/>
          </reference>
        </references>
      </pivotArea>
    </format>
    <format dxfId="92">
      <pivotArea dataOnly="0" labelOnly="1" fieldPosition="0">
        <references count="8">
          <reference field="0" count="1" selected="0">
            <x v="24"/>
          </reference>
          <reference field="1" count="1">
            <x v="40"/>
          </reference>
          <reference field="5" count="1" selected="0">
            <x v="3"/>
          </reference>
          <reference field="6" count="1" selected="0">
            <x v="1"/>
          </reference>
          <reference field="7" count="1" selected="0">
            <x v="19"/>
          </reference>
          <reference field="8" count="1" selected="0">
            <x v="14"/>
          </reference>
          <reference field="9" count="1" selected="0">
            <x v="29"/>
          </reference>
          <reference field="10" count="1" selected="0">
            <x v="0"/>
          </reference>
        </references>
      </pivotArea>
    </format>
    <format dxfId="91">
      <pivotArea dataOnly="0" labelOnly="1" fieldPosition="0">
        <references count="8">
          <reference field="0" count="1" selected="0">
            <x v="25"/>
          </reference>
          <reference field="1" count="1">
            <x v="37"/>
          </reference>
          <reference field="5" count="1" selected="0">
            <x v="3"/>
          </reference>
          <reference field="6" count="1" selected="0">
            <x v="7"/>
          </reference>
          <reference field="7" count="1" selected="0">
            <x v="25"/>
          </reference>
          <reference field="8" count="1" selected="0">
            <x v="15"/>
          </reference>
          <reference field="9" count="1" selected="0">
            <x v="23"/>
          </reference>
          <reference field="10" count="1" selected="0">
            <x v="4"/>
          </reference>
        </references>
      </pivotArea>
    </format>
    <format dxfId="90">
      <pivotArea dataOnly="0" labelOnly="1" fieldPosition="0">
        <references count="8">
          <reference field="0" count="1" selected="0">
            <x v="26"/>
          </reference>
          <reference field="1" count="1">
            <x v="33"/>
          </reference>
          <reference field="5" count="1" selected="0">
            <x v="3"/>
          </reference>
          <reference field="6" count="1" selected="0">
            <x v="8"/>
          </reference>
          <reference field="7" count="1" selected="0">
            <x v="7"/>
          </reference>
          <reference field="8" count="1" selected="0">
            <x v="16"/>
          </reference>
          <reference field="9" count="1" selected="0">
            <x v="10"/>
          </reference>
          <reference field="10" count="1" selected="0">
            <x v="18"/>
          </reference>
        </references>
      </pivotArea>
    </format>
    <format dxfId="89">
      <pivotArea dataOnly="0" labelOnly="1" fieldPosition="0">
        <references count="8">
          <reference field="0" count="1" selected="0">
            <x v="27"/>
          </reference>
          <reference field="1" count="1">
            <x v="34"/>
          </reference>
          <reference field="5" count="1" selected="0">
            <x v="3"/>
          </reference>
          <reference field="6" count="1" selected="0">
            <x v="0"/>
          </reference>
          <reference field="7" count="1" selected="0">
            <x v="4"/>
          </reference>
          <reference field="8" count="1" selected="0">
            <x v="17"/>
          </reference>
          <reference field="9" count="1" selected="0">
            <x v="14"/>
          </reference>
          <reference field="10" count="1" selected="0">
            <x v="20"/>
          </reference>
        </references>
      </pivotArea>
    </format>
    <format dxfId="88">
      <pivotArea dataOnly="0" labelOnly="1" fieldPosition="0">
        <references count="8">
          <reference field="0" count="1" selected="0">
            <x v="28"/>
          </reference>
          <reference field="1" count="1">
            <x v="50"/>
          </reference>
          <reference field="5" count="1" selected="0">
            <x v="4"/>
          </reference>
          <reference field="6" count="1" selected="0">
            <x v="0"/>
          </reference>
          <reference field="7" count="1" selected="0">
            <x v="0"/>
          </reference>
          <reference field="8" count="1" selected="0">
            <x v="18"/>
          </reference>
          <reference field="9" count="1" selected="0">
            <x v="18"/>
          </reference>
          <reference field="10" count="1" selected="0">
            <x v="3"/>
          </reference>
        </references>
      </pivotArea>
    </format>
    <format dxfId="87">
      <pivotArea dataOnly="0" labelOnly="1" fieldPosition="0">
        <references count="8">
          <reference field="0" count="1" selected="0">
            <x v="29"/>
          </reference>
          <reference field="1" count="1">
            <x v="49"/>
          </reference>
          <reference field="5" count="1" selected="0">
            <x v="4"/>
          </reference>
          <reference field="6" count="1" selected="0">
            <x v="5"/>
          </reference>
          <reference field="7" count="1" selected="0">
            <x v="1"/>
          </reference>
          <reference field="8" count="1" selected="0">
            <x v="19"/>
          </reference>
          <reference field="9" count="1" selected="0">
            <x v="17"/>
          </reference>
          <reference field="10" count="1" selected="0">
            <x v="0"/>
          </reference>
        </references>
      </pivotArea>
    </format>
    <format dxfId="86">
      <pivotArea dataOnly="0" labelOnly="1" fieldPosition="0">
        <references count="8">
          <reference field="0" count="1" selected="0">
            <x v="30"/>
          </reference>
          <reference field="1" count="1">
            <x v="35"/>
          </reference>
          <reference field="5" count="1" selected="0">
            <x v="4"/>
          </reference>
          <reference field="6" count="1" selected="0">
            <x v="9"/>
          </reference>
          <reference field="7" count="1" selected="0">
            <x v="3"/>
          </reference>
          <reference field="8" count="1" selected="0">
            <x v="20"/>
          </reference>
          <reference field="9" count="1" selected="0">
            <x v="32"/>
          </reference>
          <reference field="10" count="1" selected="0">
            <x v="5"/>
          </reference>
        </references>
      </pivotArea>
    </format>
    <format dxfId="85">
      <pivotArea dataOnly="0" labelOnly="1" fieldPosition="0">
        <references count="8">
          <reference field="0" count="1" selected="0">
            <x v="31"/>
          </reference>
          <reference field="1" count="1">
            <x v="48"/>
          </reference>
          <reference field="5" count="1" selected="0">
            <x v="4"/>
          </reference>
          <reference field="6" count="1" selected="0">
            <x v="6"/>
          </reference>
          <reference field="7" count="1" selected="0">
            <x v="2"/>
          </reference>
          <reference field="8" count="1" selected="0">
            <x v="21"/>
          </reference>
          <reference field="9" count="1" selected="0">
            <x v="19"/>
          </reference>
          <reference field="10" count="1" selected="0">
            <x v="0"/>
          </reference>
        </references>
      </pivotArea>
    </format>
    <format dxfId="84">
      <pivotArea dataOnly="0" labelOnly="1" fieldPosition="0">
        <references count="8">
          <reference field="0" count="1" selected="0">
            <x v="38"/>
          </reference>
          <reference field="1" count="1">
            <x v="18"/>
          </reference>
          <reference field="5" count="1" selected="0">
            <x v="5"/>
          </reference>
          <reference field="6" count="1" selected="0">
            <x v="1"/>
          </reference>
          <reference field="7" count="1" selected="0">
            <x v="18"/>
          </reference>
          <reference field="8" count="1" selected="0">
            <x v="26"/>
          </reference>
          <reference field="9" count="1" selected="0">
            <x v="20"/>
          </reference>
          <reference field="10" count="1" selected="0">
            <x v="16"/>
          </reference>
        </references>
      </pivotArea>
    </format>
    <format dxfId="83">
      <pivotArea dataOnly="0" labelOnly="1" fieldPosition="0">
        <references count="8">
          <reference field="0" count="1" selected="0">
            <x v="39"/>
          </reference>
          <reference field="1" count="1">
            <x v="58"/>
          </reference>
          <reference field="5" count="1" selected="0">
            <x v="6"/>
          </reference>
          <reference field="6" count="1" selected="0">
            <x v="9"/>
          </reference>
          <reference field="7" count="1" selected="0">
            <x v="11"/>
          </reference>
          <reference field="8" count="1" selected="0">
            <x v="27"/>
          </reference>
          <reference field="9" count="1" selected="0">
            <x v="33"/>
          </reference>
          <reference field="10" count="1" selected="0">
            <x v="16"/>
          </reference>
        </references>
      </pivotArea>
    </format>
    <format dxfId="82">
      <pivotArea dataOnly="0" labelOnly="1" fieldPosition="0">
        <references count="8">
          <reference field="0" count="1" selected="0">
            <x v="40"/>
          </reference>
          <reference field="1" count="1">
            <x v="24"/>
          </reference>
          <reference field="5" count="1" selected="0">
            <x v="6"/>
          </reference>
          <reference field="6" count="1" selected="0">
            <x v="0"/>
          </reference>
          <reference field="7" count="1" selected="0">
            <x v="21"/>
          </reference>
          <reference field="8" count="1" selected="0">
            <x v="28"/>
          </reference>
          <reference field="9" count="1" selected="0">
            <x v="7"/>
          </reference>
          <reference field="10" count="1" selected="0">
            <x v="17"/>
          </reference>
        </references>
      </pivotArea>
    </format>
    <format dxfId="81">
      <pivotArea dataOnly="0" labelOnly="1" fieldPosition="0">
        <references count="8">
          <reference field="0" count="1" selected="0">
            <x v="59"/>
          </reference>
          <reference field="1" count="1">
            <x v="56"/>
          </reference>
          <reference field="5" count="1" selected="0">
            <x v="6"/>
          </reference>
          <reference field="6" count="1" selected="0">
            <x v="10"/>
          </reference>
          <reference field="7" count="1" selected="0">
            <x v="12"/>
          </reference>
          <reference field="8" count="1" selected="0">
            <x v="29"/>
          </reference>
          <reference field="9" count="1" selected="0">
            <x v="24"/>
          </reference>
          <reference field="10" count="1" selected="0">
            <x v="23"/>
          </reference>
        </references>
      </pivotArea>
    </format>
    <format dxfId="80">
      <pivotArea dataOnly="0" labelOnly="1" fieldPosition="0">
        <references count="8">
          <reference field="0" count="1" selected="0">
            <x v="60"/>
          </reference>
          <reference field="1" count="1">
            <x v="45"/>
          </reference>
          <reference field="5" count="1" selected="0">
            <x v="6"/>
          </reference>
          <reference field="6" count="1" selected="0">
            <x v="10"/>
          </reference>
          <reference field="7" count="1" selected="0">
            <x v="12"/>
          </reference>
          <reference field="8" count="1" selected="0">
            <x v="30"/>
          </reference>
          <reference field="9" count="1" selected="0">
            <x v="6"/>
          </reference>
          <reference field="10" count="1" selected="0">
            <x v="22"/>
          </reference>
        </references>
      </pivotArea>
    </format>
    <format dxfId="79">
      <pivotArea dataOnly="0" labelOnly="1" fieldPosition="0">
        <references count="8">
          <reference field="0" count="1" selected="0">
            <x v="61"/>
          </reference>
          <reference field="1" count="1">
            <x v="36"/>
          </reference>
          <reference field="5" count="1" selected="0">
            <x v="6"/>
          </reference>
          <reference field="6" count="1" selected="0">
            <x v="10"/>
          </reference>
          <reference field="7" count="1" selected="0">
            <x v="12"/>
          </reference>
          <reference field="8" count="1" selected="0">
            <x v="30"/>
          </reference>
          <reference field="9" count="1" selected="0">
            <x v="6"/>
          </reference>
          <reference field="10" count="1" selected="0">
            <x v="22"/>
          </reference>
        </references>
      </pivotArea>
    </format>
    <format dxfId="78">
      <pivotArea dataOnly="0" labelOnly="1" fieldPosition="0">
        <references count="8">
          <reference field="0" count="1" selected="0">
            <x v="62"/>
          </reference>
          <reference field="1" count="1">
            <x v="59"/>
          </reference>
          <reference field="5" count="1" selected="0">
            <x v="6"/>
          </reference>
          <reference field="6" count="1" selected="0">
            <x v="10"/>
          </reference>
          <reference field="7" count="1" selected="0">
            <x v="13"/>
          </reference>
          <reference field="8" count="1" selected="0">
            <x v="31"/>
          </reference>
          <reference field="9" count="1" selected="0">
            <x v="34"/>
          </reference>
          <reference field="10" count="1" selected="0">
            <x v="12"/>
          </reference>
        </references>
      </pivotArea>
    </format>
    <format dxfId="77">
      <pivotArea dataOnly="0" labelOnly="1" fieldPosition="0">
        <references count="8">
          <reference field="0" count="1" selected="0">
            <x v="63"/>
          </reference>
          <reference field="1" count="1">
            <x v="2"/>
          </reference>
          <reference field="5" count="1" selected="0">
            <x v="6"/>
          </reference>
          <reference field="6" count="1" selected="0">
            <x v="10"/>
          </reference>
          <reference field="7" count="1" selected="0">
            <x v="13"/>
          </reference>
          <reference field="8" count="1" selected="0">
            <x v="31"/>
          </reference>
          <reference field="9" count="1" selected="0">
            <x v="34"/>
          </reference>
          <reference field="10" count="1" selected="0">
            <x v="12"/>
          </reference>
        </references>
      </pivotArea>
    </format>
    <format dxfId="76">
      <pivotArea dataOnly="0" labelOnly="1" fieldPosition="0">
        <references count="8">
          <reference field="0" count="1" selected="0">
            <x v="64"/>
          </reference>
          <reference field="1" count="1">
            <x v="32"/>
          </reference>
          <reference field="5" count="1" selected="0">
            <x v="6"/>
          </reference>
          <reference field="6" count="1" selected="0">
            <x v="10"/>
          </reference>
          <reference field="7" count="1" selected="0">
            <x v="14"/>
          </reference>
          <reference field="8" count="1" selected="0">
            <x v="32"/>
          </reference>
          <reference field="9" count="1" selected="0">
            <x v="26"/>
          </reference>
          <reference field="10" count="1" selected="0">
            <x v="10"/>
          </reference>
        </references>
      </pivotArea>
    </format>
    <format dxfId="75">
      <pivotArea dataOnly="0" labelOnly="1" fieldPosition="0">
        <references count="8">
          <reference field="0" count="1" selected="0">
            <x v="41"/>
          </reference>
          <reference field="1" count="1">
            <x v="23"/>
          </reference>
          <reference field="5" count="1" selected="0">
            <x v="6"/>
          </reference>
          <reference field="6" count="1" selected="0">
            <x v="5"/>
          </reference>
          <reference field="7" count="1" selected="0">
            <x v="24"/>
          </reference>
          <reference field="8" count="1" selected="0">
            <x v="33"/>
          </reference>
          <reference field="9" count="1" selected="0">
            <x v="9"/>
          </reference>
          <reference field="10" count="1" selected="0">
            <x v="9"/>
          </reference>
        </references>
      </pivotArea>
    </format>
    <format dxfId="74">
      <pivotArea dataOnly="0" labelOnly="1" fieldPosition="0">
        <references count="8">
          <reference field="0" count="1" selected="0">
            <x v="42"/>
          </reference>
          <reference field="1" count="1">
            <x v="22"/>
          </reference>
          <reference field="5" count="1" selected="0">
            <x v="6"/>
          </reference>
          <reference field="6" count="1" selected="0">
            <x v="5"/>
          </reference>
          <reference field="7" count="1" selected="0">
            <x v="24"/>
          </reference>
          <reference field="8" count="1" selected="0">
            <x v="33"/>
          </reference>
          <reference field="9" count="1" selected="0">
            <x v="9"/>
          </reference>
          <reference field="10" count="1" selected="0">
            <x v="9"/>
          </reference>
        </references>
      </pivotArea>
    </format>
    <format dxfId="73">
      <pivotArea dataOnly="0" labelOnly="1" fieldPosition="0">
        <references count="8">
          <reference field="0" count="1" selected="0">
            <x v="43"/>
          </reference>
          <reference field="1" count="1">
            <x v="12"/>
          </reference>
          <reference field="5" count="1" selected="0">
            <x v="6"/>
          </reference>
          <reference field="6" count="1" selected="0">
            <x v="5"/>
          </reference>
          <reference field="7" count="1" selected="0">
            <x v="24"/>
          </reference>
          <reference field="8" count="1" selected="0">
            <x v="33"/>
          </reference>
          <reference field="9" count="1" selected="0">
            <x v="9"/>
          </reference>
          <reference field="10" count="1" selected="0">
            <x v="9"/>
          </reference>
        </references>
      </pivotArea>
    </format>
    <format dxfId="72">
      <pivotArea dataOnly="0" labelOnly="1" fieldPosition="0">
        <references count="8">
          <reference field="0" count="1" selected="0">
            <x v="44"/>
          </reference>
          <reference field="1" count="1">
            <x v="26"/>
          </reference>
          <reference field="5" count="1" selected="0">
            <x v="6"/>
          </reference>
          <reference field="6" count="1" selected="0">
            <x v="6"/>
          </reference>
          <reference field="7" count="1" selected="0">
            <x v="6"/>
          </reference>
          <reference field="8" count="1" selected="0">
            <x v="34"/>
          </reference>
          <reference field="9" count="1" selected="0">
            <x v="15"/>
          </reference>
          <reference field="10" count="1" selected="0">
            <x v="11"/>
          </reference>
        </references>
      </pivotArea>
    </format>
    <format dxfId="71">
      <pivotArea dataOnly="0" labelOnly="1" fieldPosition="0">
        <references count="8">
          <reference field="0" count="1" selected="0">
            <x v="45"/>
          </reference>
          <reference field="1" count="1">
            <x v="53"/>
          </reference>
          <reference field="5" count="1" selected="0">
            <x v="6"/>
          </reference>
          <reference field="6" count="1" selected="0">
            <x v="6"/>
          </reference>
          <reference field="7" count="1" selected="0">
            <x v="6"/>
          </reference>
          <reference field="8" count="1" selected="0">
            <x v="34"/>
          </reference>
          <reference field="9" count="1" selected="0">
            <x v="15"/>
          </reference>
          <reference field="10" count="1" selected="0">
            <x v="11"/>
          </reference>
        </references>
      </pivotArea>
    </format>
    <format dxfId="70">
      <pivotArea dataOnly="0" labelOnly="1" fieldPosition="0">
        <references count="8">
          <reference field="0" count="1" selected="0">
            <x v="46"/>
          </reference>
          <reference field="1" count="1">
            <x v="25"/>
          </reference>
          <reference field="5" count="1" selected="0">
            <x v="6"/>
          </reference>
          <reference field="6" count="1" selected="0">
            <x v="6"/>
          </reference>
          <reference field="7" count="1" selected="0">
            <x v="6"/>
          </reference>
          <reference field="8" count="1" selected="0">
            <x v="34"/>
          </reference>
          <reference field="9" count="1" selected="0">
            <x v="15"/>
          </reference>
          <reference field="10" count="1" selected="0">
            <x v="11"/>
          </reference>
        </references>
      </pivotArea>
    </format>
    <format dxfId="69">
      <pivotArea dataOnly="0" labelOnly="1" fieldPosition="0">
        <references count="8">
          <reference field="0" count="1" selected="0">
            <x v="47"/>
          </reference>
          <reference field="1" count="1">
            <x v="16"/>
          </reference>
          <reference field="5" count="1" selected="0">
            <x v="6"/>
          </reference>
          <reference field="6" count="1" selected="0">
            <x v="6"/>
          </reference>
          <reference field="7" count="1" selected="0">
            <x v="7"/>
          </reference>
          <reference field="8" count="1" selected="0">
            <x v="35"/>
          </reference>
          <reference field="9" count="1" selected="0">
            <x v="1"/>
          </reference>
          <reference field="10" count="1" selected="0">
            <x v="11"/>
          </reference>
        </references>
      </pivotArea>
    </format>
    <format dxfId="68">
      <pivotArea dataOnly="0" labelOnly="1" fieldPosition="0">
        <references count="8">
          <reference field="0" count="1" selected="0">
            <x v="48"/>
          </reference>
          <reference field="1" count="1">
            <x v="21"/>
          </reference>
          <reference field="5" count="1" selected="0">
            <x v="6"/>
          </reference>
          <reference field="6" count="1" selected="0">
            <x v="6"/>
          </reference>
          <reference field="7" count="1" selected="0">
            <x v="10"/>
          </reference>
          <reference field="8" count="1" selected="0">
            <x v="36"/>
          </reference>
          <reference field="9" count="1" selected="0">
            <x v="5"/>
          </reference>
          <reference field="10" count="1" selected="0">
            <x v="19"/>
          </reference>
        </references>
      </pivotArea>
    </format>
    <format dxfId="67">
      <pivotArea dataOnly="0" labelOnly="1" fieldPosition="0">
        <references count="8">
          <reference field="0" count="1" selected="0">
            <x v="49"/>
          </reference>
          <reference field="1" count="1">
            <x v="20"/>
          </reference>
          <reference field="5" count="1" selected="0">
            <x v="6"/>
          </reference>
          <reference field="6" count="1" selected="0">
            <x v="6"/>
          </reference>
          <reference field="7" count="1" selected="0">
            <x v="10"/>
          </reference>
          <reference field="8" count="1" selected="0">
            <x v="37"/>
          </reference>
          <reference field="9" count="1" selected="0">
            <x v="4"/>
          </reference>
          <reference field="10" count="1" selected="0">
            <x v="19"/>
          </reference>
        </references>
      </pivotArea>
    </format>
    <format dxfId="66">
      <pivotArea dataOnly="0" labelOnly="1" fieldPosition="0">
        <references count="8">
          <reference field="0" count="1" selected="0">
            <x v="50"/>
          </reference>
          <reference field="1" count="1">
            <x v="19"/>
          </reference>
          <reference field="5" count="1" selected="0">
            <x v="6"/>
          </reference>
          <reference field="6" count="1" selected="0">
            <x v="0"/>
          </reference>
          <reference field="7" count="1" selected="0">
            <x v="0"/>
          </reference>
          <reference field="8" count="1" selected="0">
            <x v="38"/>
          </reference>
          <reference field="9" count="1" selected="0">
            <x v="2"/>
          </reference>
          <reference field="10" count="1" selected="0">
            <x v="14"/>
          </reference>
        </references>
      </pivotArea>
    </format>
    <format dxfId="65">
      <pivotArea dataOnly="0" labelOnly="1" fieldPosition="0">
        <references count="8">
          <reference field="0" count="1" selected="0">
            <x v="51"/>
          </reference>
          <reference field="1" count="1">
            <x v="15"/>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64">
      <pivotArea dataOnly="0" labelOnly="1" fieldPosition="0">
        <references count="8">
          <reference field="0" count="1" selected="0">
            <x v="52"/>
          </reference>
          <reference field="1" count="1">
            <x v="60"/>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63">
      <pivotArea dataOnly="0" labelOnly="1" fieldPosition="0">
        <references count="8">
          <reference field="0" count="1" selected="0">
            <x v="53"/>
          </reference>
          <reference field="1" count="1">
            <x v="61"/>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62">
      <pivotArea dataOnly="0" labelOnly="1" fieldPosition="0">
        <references count="8">
          <reference field="0" count="1" selected="0">
            <x v="54"/>
          </reference>
          <reference field="1" count="1">
            <x v="62"/>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61">
      <pivotArea dataOnly="0" labelOnly="1" fieldPosition="0">
        <references count="8">
          <reference field="0" count="1" selected="0">
            <x v="55"/>
          </reference>
          <reference field="1" count="1">
            <x v="63"/>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60">
      <pivotArea dataOnly="0" labelOnly="1" fieldPosition="0">
        <references count="8">
          <reference field="0" count="1" selected="0">
            <x v="56"/>
          </reference>
          <reference field="1" count="1">
            <x v="43"/>
          </reference>
          <reference field="5" count="1" selected="0">
            <x v="6"/>
          </reference>
          <reference field="6" count="1" selected="0">
            <x v="6"/>
          </reference>
          <reference field="7" count="1" selected="0">
            <x v="9"/>
          </reference>
          <reference field="8" count="1" selected="0">
            <x v="40"/>
          </reference>
          <reference field="9" count="1" selected="0">
            <x v="0"/>
          </reference>
          <reference field="10" count="1" selected="0">
            <x v="15"/>
          </reference>
        </references>
      </pivotArea>
    </format>
    <format dxfId="59">
      <pivotArea dataOnly="0" labelOnly="1" fieldPosition="0">
        <references count="8">
          <reference field="0" count="1" selected="0">
            <x v="57"/>
          </reference>
          <reference field="1" count="1">
            <x v="13"/>
          </reference>
          <reference field="5" count="1" selected="0">
            <x v="6"/>
          </reference>
          <reference field="6" count="1" selected="0">
            <x v="6"/>
          </reference>
          <reference field="7" count="1" selected="0">
            <x v="9"/>
          </reference>
          <reference field="8" count="1" selected="0">
            <x v="40"/>
          </reference>
          <reference field="9" count="1" selected="0">
            <x v="0"/>
          </reference>
          <reference field="10" count="1" selected="0">
            <x v="15"/>
          </reference>
        </references>
      </pivotArea>
    </format>
    <format dxfId="58">
      <pivotArea dataOnly="0" labelOnly="1" fieldPosition="0">
        <references count="8">
          <reference field="0" count="1" selected="0">
            <x v="58"/>
          </reference>
          <reference field="1" count="1">
            <x v="14"/>
          </reference>
          <reference field="5" count="1" selected="0">
            <x v="6"/>
          </reference>
          <reference field="6" count="1" selected="0">
            <x v="6"/>
          </reference>
          <reference field="7" count="1" selected="0">
            <x v="9"/>
          </reference>
          <reference field="8" count="1" selected="0">
            <x v="40"/>
          </reference>
          <reference field="9" count="1" selected="0">
            <x v="0"/>
          </reference>
          <reference field="10" count="1" selected="0">
            <x v="15"/>
          </reference>
        </references>
      </pivotArea>
    </format>
    <format dxfId="57">
      <pivotArea dataOnly="0" labelOnly="1" fieldPosition="0">
        <references count="8">
          <reference field="0" count="1" selected="0">
            <x v="32"/>
          </reference>
          <reference field="1" count="1">
            <x v="55"/>
          </reference>
          <reference field="5" count="1" selected="0">
            <x v="7"/>
          </reference>
          <reference field="6" count="1" selected="0">
            <x v="0"/>
          </reference>
          <reference field="7" count="1" selected="0">
            <x v="15"/>
          </reference>
          <reference field="8" count="1" selected="0">
            <x v="22"/>
          </reference>
          <reference field="9" count="1" selected="0">
            <x v="25"/>
          </reference>
          <reference field="10" count="1" selected="0">
            <x v="16"/>
          </reference>
        </references>
      </pivotArea>
    </format>
    <format dxfId="56">
      <pivotArea dataOnly="0" labelOnly="1" fieldPosition="0">
        <references count="8">
          <reference field="0" count="1" selected="0">
            <x v="0"/>
          </reference>
          <reference field="1" count="1">
            <x v="7"/>
          </reference>
          <reference field="5" count="1" selected="0">
            <x v="0"/>
          </reference>
          <reference field="6" count="1" selected="0">
            <x v="0"/>
          </reference>
          <reference field="7" count="1" selected="0">
            <x v="0"/>
          </reference>
          <reference field="8" count="1" selected="0">
            <x v="0"/>
          </reference>
          <reference field="9" count="1" selected="0">
            <x v="3"/>
          </reference>
          <reference field="10" count="1" selected="0">
            <x v="12"/>
          </reference>
        </references>
      </pivotArea>
    </format>
    <format dxfId="55">
      <pivotArea dataOnly="0" labelOnly="1" fieldPosition="0">
        <references count="8">
          <reference field="0" count="1" selected="0">
            <x v="9"/>
          </reference>
          <reference field="1" count="1">
            <x v="28"/>
          </reference>
          <reference field="5" count="1" selected="0">
            <x v="0"/>
          </reference>
          <reference field="6" count="1" selected="0">
            <x v="0"/>
          </reference>
          <reference field="7" count="1" selected="0">
            <x v="4"/>
          </reference>
          <reference field="8" count="1" selected="0">
            <x v="2"/>
          </reference>
          <reference field="9" count="1" selected="0">
            <x v="8"/>
          </reference>
          <reference field="10" count="1" selected="0">
            <x v="19"/>
          </reference>
        </references>
      </pivotArea>
    </format>
    <format dxfId="54">
      <pivotArea dataOnly="0" labelOnly="1" fieldPosition="0">
        <references count="8">
          <reference field="0" count="1" selected="0">
            <x v="10"/>
          </reference>
          <reference field="1" count="1">
            <x v="44"/>
          </reference>
          <reference field="5" count="1" selected="0">
            <x v="0"/>
          </reference>
          <reference field="6" count="1" selected="0">
            <x v="5"/>
          </reference>
          <reference field="7" count="1" selected="0">
            <x v="6"/>
          </reference>
          <reference field="8" count="1" selected="0">
            <x v="3"/>
          </reference>
          <reference field="9" count="1" selected="0">
            <x v="35"/>
          </reference>
          <reference field="10" count="1" selected="0">
            <x v="8"/>
          </reference>
        </references>
      </pivotArea>
    </format>
    <format dxfId="53">
      <pivotArea dataOnly="0" labelOnly="1" fieldPosition="0">
        <references count="8">
          <reference field="0" count="1" selected="0">
            <x v="11"/>
          </reference>
          <reference field="1" count="1">
            <x v="5"/>
          </reference>
          <reference field="5" count="1" selected="0">
            <x v="0"/>
          </reference>
          <reference field="6" count="1" selected="0">
            <x v="5"/>
          </reference>
          <reference field="7" count="1" selected="0">
            <x v="6"/>
          </reference>
          <reference field="8" count="1" selected="0">
            <x v="3"/>
          </reference>
          <reference field="9" count="1" selected="0">
            <x v="35"/>
          </reference>
          <reference field="10" count="1" selected="0">
            <x v="8"/>
          </reference>
        </references>
      </pivotArea>
    </format>
    <format dxfId="52">
      <pivotArea dataOnly="0" labelOnly="1" fieldPosition="0">
        <references count="8">
          <reference field="0" count="1" selected="0">
            <x v="12"/>
          </reference>
          <reference field="1" count="1">
            <x v="30"/>
          </reference>
          <reference field="5" count="1" selected="0">
            <x v="0"/>
          </reference>
          <reference field="6" count="1" selected="0">
            <x v="1"/>
          </reference>
          <reference field="7" count="1" selected="0">
            <x v="1"/>
          </reference>
          <reference field="8" count="1" selected="0">
            <x v="4"/>
          </reference>
          <reference field="9" count="1" selected="0">
            <x v="13"/>
          </reference>
          <reference field="10" count="1" selected="0">
            <x v="9"/>
          </reference>
        </references>
      </pivotArea>
    </format>
    <format dxfId="51">
      <pivotArea dataOnly="0" labelOnly="1" fieldPosition="0">
        <references count="8">
          <reference field="0" count="1" selected="0">
            <x v="13"/>
          </reference>
          <reference field="1" count="1">
            <x v="54"/>
          </reference>
          <reference field="5" count="1" selected="0">
            <x v="0"/>
          </reference>
          <reference field="6" count="1" selected="0">
            <x v="6"/>
          </reference>
          <reference field="7" count="1" selected="0">
            <x v="10"/>
          </reference>
          <reference field="8" count="1" selected="0">
            <x v="5"/>
          </reference>
          <reference field="9" count="1" selected="0">
            <x v="12"/>
          </reference>
          <reference field="10" count="1" selected="0">
            <x v="21"/>
          </reference>
        </references>
      </pivotArea>
    </format>
    <format dxfId="50">
      <pivotArea dataOnly="0" labelOnly="1" fieldPosition="0">
        <references count="8">
          <reference field="0" count="1" selected="0">
            <x v="14"/>
          </reference>
          <reference field="1" count="1">
            <x v="0"/>
          </reference>
          <reference field="5" count="1" selected="0">
            <x v="0"/>
          </reference>
          <reference field="6" count="1" selected="0">
            <x v="6"/>
          </reference>
          <reference field="7" count="1" selected="0">
            <x v="10"/>
          </reference>
          <reference field="8" count="1" selected="0">
            <x v="5"/>
          </reference>
          <reference field="9" count="1" selected="0">
            <x v="12"/>
          </reference>
          <reference field="10" count="1" selected="0">
            <x v="21"/>
          </reference>
        </references>
      </pivotArea>
    </format>
    <format dxfId="49">
      <pivotArea dataOnly="0" labelOnly="1" fieldPosition="0">
        <references count="8">
          <reference field="0" count="1" selected="0">
            <x v="15"/>
          </reference>
          <reference field="1" count="1">
            <x v="52"/>
          </reference>
          <reference field="5" count="1" selected="0">
            <x v="0"/>
          </reference>
          <reference field="6" count="1" selected="0">
            <x v="9"/>
          </reference>
          <reference field="7" count="1" selected="0">
            <x v="17"/>
          </reference>
          <reference field="8" count="1" selected="0">
            <x v="6"/>
          </reference>
          <reference field="9" count="1" selected="0">
            <x v="31"/>
          </reference>
          <reference field="10" count="1" selected="0">
            <x v="13"/>
          </reference>
        </references>
      </pivotArea>
    </format>
    <format dxfId="48">
      <pivotArea dataOnly="0" labelOnly="1" fieldPosition="0">
        <references count="8">
          <reference field="0" count="1" selected="0">
            <x v="16"/>
          </reference>
          <reference field="1" count="1">
            <x v="29"/>
          </reference>
          <reference field="5" count="1" selected="0">
            <x v="0"/>
          </reference>
          <reference field="6" count="1" selected="0">
            <x v="0"/>
          </reference>
          <reference field="7" count="1" selected="0">
            <x v="3"/>
          </reference>
          <reference field="8" count="1" selected="0">
            <x v="7"/>
          </reference>
          <reference field="9" count="1" selected="0">
            <x v="16"/>
          </reference>
          <reference field="10" count="1" selected="0">
            <x v="23"/>
          </reference>
        </references>
      </pivotArea>
    </format>
    <format dxfId="47">
      <pivotArea dataOnly="0" labelOnly="1" fieldPosition="0">
        <references count="8">
          <reference field="0" count="1" selected="0">
            <x v="17"/>
          </reference>
          <reference field="1" count="1">
            <x v="18"/>
          </reference>
          <reference field="5" count="1" selected="0">
            <x v="0"/>
          </reference>
          <reference field="6" count="1" selected="0">
            <x v="2"/>
          </reference>
          <reference field="7" count="1" selected="0">
            <x v="5"/>
          </reference>
          <reference field="8" count="1" selected="0">
            <x v="8"/>
          </reference>
          <reference field="9" count="1" selected="0">
            <x v="20"/>
          </reference>
          <reference field="10" count="1" selected="0">
            <x v="16"/>
          </reference>
        </references>
      </pivotArea>
    </format>
    <format dxfId="46">
      <pivotArea dataOnly="0" labelOnly="1" fieldPosition="0">
        <references count="8">
          <reference field="0" count="1" selected="0">
            <x v="22"/>
          </reference>
          <reference field="1" count="1">
            <x v="47"/>
          </reference>
          <reference field="5" count="1" selected="0">
            <x v="1"/>
          </reference>
          <reference field="6" count="1" selected="0">
            <x v="1"/>
          </reference>
          <reference field="7" count="1" selected="0">
            <x v="2"/>
          </reference>
          <reference field="8" count="1" selected="0">
            <x v="9"/>
          </reference>
          <reference field="9" count="1" selected="0">
            <x v="28"/>
          </reference>
          <reference field="10" count="1" selected="0">
            <x v="7"/>
          </reference>
        </references>
      </pivotArea>
    </format>
    <format dxfId="45">
      <pivotArea dataOnly="0" labelOnly="1" fieldPosition="0">
        <references count="8">
          <reference field="0" count="1" selected="0">
            <x v="18"/>
          </reference>
          <reference field="1" count="1">
            <x v="1"/>
          </reference>
          <reference field="5" count="1" selected="0">
            <x v="1"/>
          </reference>
          <reference field="6" count="1" selected="0">
            <x v="1"/>
          </reference>
          <reference field="7" count="1" selected="0">
            <x v="3"/>
          </reference>
          <reference field="8" count="1" selected="0">
            <x v="9"/>
          </reference>
          <reference field="9" count="1" selected="0">
            <x v="28"/>
          </reference>
          <reference field="10" count="1" selected="0">
            <x v="7"/>
          </reference>
        </references>
      </pivotArea>
    </format>
    <format dxfId="44">
      <pivotArea dataOnly="0" labelOnly="1" fieldPosition="0">
        <references count="8">
          <reference field="0" count="1" selected="0">
            <x v="19"/>
          </reference>
          <reference field="1" count="1">
            <x v="6"/>
          </reference>
          <reference field="5" count="1" selected="0">
            <x v="1"/>
          </reference>
          <reference field="6" count="1" selected="0">
            <x v="6"/>
          </reference>
          <reference field="7" count="1" selected="0">
            <x v="8"/>
          </reference>
          <reference field="8" count="1" selected="0">
            <x v="10"/>
          </reference>
          <reference field="9" count="1" selected="0">
            <x v="22"/>
          </reference>
          <reference field="10" count="1" selected="0">
            <x v="6"/>
          </reference>
        </references>
      </pivotArea>
    </format>
    <format dxfId="43">
      <pivotArea dataOnly="0" labelOnly="1" fieldPosition="0">
        <references count="8">
          <reference field="0" count="1" selected="0">
            <x v="20"/>
          </reference>
          <reference field="1" count="1">
            <x v="3"/>
          </reference>
          <reference field="5" count="1" selected="0">
            <x v="1"/>
          </reference>
          <reference field="6" count="1" selected="0">
            <x v="9"/>
          </reference>
          <reference field="7" count="1" selected="0">
            <x v="7"/>
          </reference>
          <reference field="8" count="1" selected="0">
            <x v="11"/>
          </reference>
          <reference field="9" count="1" selected="0">
            <x v="27"/>
          </reference>
          <reference field="10" count="1" selected="0">
            <x v="2"/>
          </reference>
        </references>
      </pivotArea>
    </format>
    <format dxfId="42">
      <pivotArea dataOnly="0" labelOnly="1" fieldPosition="0">
        <references count="8">
          <reference field="0" count="1" selected="0">
            <x v="21"/>
          </reference>
          <reference field="1" count="1">
            <x v="18"/>
          </reference>
          <reference field="5" count="1" selected="0">
            <x v="1"/>
          </reference>
          <reference field="6" count="1" selected="0">
            <x v="4"/>
          </reference>
          <reference field="7" count="1" selected="0">
            <x v="23"/>
          </reference>
          <reference field="8" count="1" selected="0">
            <x v="12"/>
          </reference>
          <reference field="9" count="1" selected="0">
            <x v="20"/>
          </reference>
          <reference field="10" count="1" selected="0">
            <x v="16"/>
          </reference>
        </references>
      </pivotArea>
    </format>
    <format dxfId="41">
      <pivotArea dataOnly="0" labelOnly="1" fieldPosition="0">
        <references count="8">
          <reference field="0" count="1" selected="0">
            <x v="33"/>
          </reference>
          <reference field="1" count="1">
            <x v="39"/>
          </reference>
          <reference field="5" count="1" selected="0">
            <x v="2"/>
          </reference>
          <reference field="6" count="1" selected="0">
            <x v="7"/>
          </reference>
          <reference field="7" count="1" selected="0">
            <x v="22"/>
          </reference>
          <reference field="8" count="1" selected="0">
            <x v="23"/>
          </reference>
          <reference field="9" count="1" selected="0">
            <x v="36"/>
          </reference>
          <reference field="10" count="1" selected="0">
            <x v="1"/>
          </reference>
        </references>
      </pivotArea>
    </format>
    <format dxfId="40">
      <pivotArea dataOnly="0" labelOnly="1" fieldPosition="0">
        <references count="8">
          <reference field="0" count="1" selected="0">
            <x v="34"/>
          </reference>
          <reference field="1" count="1">
            <x v="18"/>
          </reference>
          <reference field="5" count="1" selected="0">
            <x v="2"/>
          </reference>
          <reference field="6" count="1" selected="0">
            <x v="1"/>
          </reference>
          <reference field="7" count="1" selected="0">
            <x v="16"/>
          </reference>
          <reference field="8" count="1" selected="0">
            <x v="24"/>
          </reference>
          <reference field="9" count="1" selected="0">
            <x v="20"/>
          </reference>
          <reference field="10" count="1" selected="0">
            <x v="15"/>
          </reference>
        </references>
      </pivotArea>
    </format>
    <format dxfId="39">
      <pivotArea dataOnly="0" labelOnly="1" fieldPosition="0">
        <references count="8">
          <reference field="0" count="1" selected="0">
            <x v="35"/>
          </reference>
          <reference field="1" count="1">
            <x v="51"/>
          </reference>
          <reference field="5" count="1" selected="0">
            <x v="2"/>
          </reference>
          <reference field="6" count="1" selected="0">
            <x v="6"/>
          </reference>
          <reference field="7" count="1" selected="0">
            <x v="2"/>
          </reference>
          <reference field="8" count="1" selected="0">
            <x v="25"/>
          </reference>
          <reference field="9" count="1" selected="0">
            <x v="30"/>
          </reference>
          <reference field="10" count="1" selected="0">
            <x v="2"/>
          </reference>
        </references>
      </pivotArea>
    </format>
    <format dxfId="38">
      <pivotArea dataOnly="0" labelOnly="1" fieldPosition="0">
        <references count="8">
          <reference field="0" count="1" selected="0">
            <x v="36"/>
          </reference>
          <reference field="1" count="1">
            <x v="41"/>
          </reference>
          <reference field="5" count="1" selected="0">
            <x v="2"/>
          </reference>
          <reference field="6" count="1" selected="0">
            <x v="6"/>
          </reference>
          <reference field="7" count="1" selected="0">
            <x v="2"/>
          </reference>
          <reference field="8" count="1" selected="0">
            <x v="25"/>
          </reference>
          <reference field="9" count="1" selected="0">
            <x v="30"/>
          </reference>
          <reference field="10" count="1" selected="0">
            <x v="2"/>
          </reference>
        </references>
      </pivotArea>
    </format>
    <format dxfId="37">
      <pivotArea dataOnly="0" labelOnly="1" fieldPosition="0">
        <references count="8">
          <reference field="0" count="1" selected="0">
            <x v="37"/>
          </reference>
          <reference field="1" count="1">
            <x v="17"/>
          </reference>
          <reference field="5" count="1" selected="0">
            <x v="2"/>
          </reference>
          <reference field="6" count="1" selected="0">
            <x v="6"/>
          </reference>
          <reference field="7" count="1" selected="0">
            <x v="2"/>
          </reference>
          <reference field="8" count="1" selected="0">
            <x v="25"/>
          </reference>
          <reference field="9" count="1" selected="0">
            <x v="30"/>
          </reference>
          <reference field="10" count="1" selected="0">
            <x v="2"/>
          </reference>
        </references>
      </pivotArea>
    </format>
    <format dxfId="36">
      <pivotArea dataOnly="0" labelOnly="1" fieldPosition="0">
        <references count="8">
          <reference field="0" count="1" selected="0">
            <x v="23"/>
          </reference>
          <reference field="1" count="1">
            <x v="46"/>
          </reference>
          <reference field="5" count="1" selected="0">
            <x v="3"/>
          </reference>
          <reference field="6" count="1" selected="0">
            <x v="3"/>
          </reference>
          <reference field="7" count="1" selected="0">
            <x v="20"/>
          </reference>
          <reference field="8" count="1" selected="0">
            <x v="13"/>
          </reference>
          <reference field="9" count="1" selected="0">
            <x v="11"/>
          </reference>
          <reference field="10" count="1" selected="0">
            <x v="2"/>
          </reference>
        </references>
      </pivotArea>
    </format>
    <format dxfId="35">
      <pivotArea dataOnly="0" labelOnly="1" fieldPosition="0">
        <references count="8">
          <reference field="0" count="1" selected="0">
            <x v="24"/>
          </reference>
          <reference field="1" count="1">
            <x v="40"/>
          </reference>
          <reference field="5" count="1" selected="0">
            <x v="3"/>
          </reference>
          <reference field="6" count="1" selected="0">
            <x v="1"/>
          </reference>
          <reference field="7" count="1" selected="0">
            <x v="19"/>
          </reference>
          <reference field="8" count="1" selected="0">
            <x v="14"/>
          </reference>
          <reference field="9" count="1" selected="0">
            <x v="29"/>
          </reference>
          <reference field="10" count="1" selected="0">
            <x v="0"/>
          </reference>
        </references>
      </pivotArea>
    </format>
    <format dxfId="34">
      <pivotArea dataOnly="0" labelOnly="1" fieldPosition="0">
        <references count="8">
          <reference field="0" count="1" selected="0">
            <x v="25"/>
          </reference>
          <reference field="1" count="1">
            <x v="37"/>
          </reference>
          <reference field="5" count="1" selected="0">
            <x v="3"/>
          </reference>
          <reference field="6" count="1" selected="0">
            <x v="7"/>
          </reference>
          <reference field="7" count="1" selected="0">
            <x v="25"/>
          </reference>
          <reference field="8" count="1" selected="0">
            <x v="15"/>
          </reference>
          <reference field="9" count="1" selected="0">
            <x v="23"/>
          </reference>
          <reference field="10" count="1" selected="0">
            <x v="4"/>
          </reference>
        </references>
      </pivotArea>
    </format>
    <format dxfId="33">
      <pivotArea dataOnly="0" labelOnly="1" fieldPosition="0">
        <references count="8">
          <reference field="0" count="1" selected="0">
            <x v="26"/>
          </reference>
          <reference field="1" count="1">
            <x v="33"/>
          </reference>
          <reference field="5" count="1" selected="0">
            <x v="3"/>
          </reference>
          <reference field="6" count="1" selected="0">
            <x v="8"/>
          </reference>
          <reference field="7" count="1" selected="0">
            <x v="7"/>
          </reference>
          <reference field="8" count="1" selected="0">
            <x v="16"/>
          </reference>
          <reference field="9" count="1" selected="0">
            <x v="10"/>
          </reference>
          <reference field="10" count="1" selected="0">
            <x v="18"/>
          </reference>
        </references>
      </pivotArea>
    </format>
    <format dxfId="32">
      <pivotArea dataOnly="0" labelOnly="1" fieldPosition="0">
        <references count="8">
          <reference field="0" count="1" selected="0">
            <x v="27"/>
          </reference>
          <reference field="1" count="1">
            <x v="34"/>
          </reference>
          <reference field="5" count="1" selected="0">
            <x v="3"/>
          </reference>
          <reference field="6" count="1" selected="0">
            <x v="0"/>
          </reference>
          <reference field="7" count="1" selected="0">
            <x v="4"/>
          </reference>
          <reference field="8" count="1" selected="0">
            <x v="17"/>
          </reference>
          <reference field="9" count="1" selected="0">
            <x v="14"/>
          </reference>
          <reference field="10" count="1" selected="0">
            <x v="20"/>
          </reference>
        </references>
      </pivotArea>
    </format>
    <format dxfId="31">
      <pivotArea dataOnly="0" labelOnly="1" fieldPosition="0">
        <references count="8">
          <reference field="0" count="1" selected="0">
            <x v="28"/>
          </reference>
          <reference field="1" count="1">
            <x v="50"/>
          </reference>
          <reference field="5" count="1" selected="0">
            <x v="4"/>
          </reference>
          <reference field="6" count="1" selected="0">
            <x v="0"/>
          </reference>
          <reference field="7" count="1" selected="0">
            <x v="0"/>
          </reference>
          <reference field="8" count="1" selected="0">
            <x v="18"/>
          </reference>
          <reference field="9" count="1" selected="0">
            <x v="18"/>
          </reference>
          <reference field="10" count="1" selected="0">
            <x v="3"/>
          </reference>
        </references>
      </pivotArea>
    </format>
    <format dxfId="30">
      <pivotArea dataOnly="0" labelOnly="1" fieldPosition="0">
        <references count="8">
          <reference field="0" count="1" selected="0">
            <x v="29"/>
          </reference>
          <reference field="1" count="1">
            <x v="49"/>
          </reference>
          <reference field="5" count="1" selected="0">
            <x v="4"/>
          </reference>
          <reference field="6" count="1" selected="0">
            <x v="5"/>
          </reference>
          <reference field="7" count="1" selected="0">
            <x v="1"/>
          </reference>
          <reference field="8" count="1" selected="0">
            <x v="19"/>
          </reference>
          <reference field="9" count="1" selected="0">
            <x v="17"/>
          </reference>
          <reference field="10" count="1" selected="0">
            <x v="0"/>
          </reference>
        </references>
      </pivotArea>
    </format>
    <format dxfId="29">
      <pivotArea dataOnly="0" labelOnly="1" fieldPosition="0">
        <references count="8">
          <reference field="0" count="1" selected="0">
            <x v="30"/>
          </reference>
          <reference field="1" count="1">
            <x v="35"/>
          </reference>
          <reference field="5" count="1" selected="0">
            <x v="4"/>
          </reference>
          <reference field="6" count="1" selected="0">
            <x v="9"/>
          </reference>
          <reference field="7" count="1" selected="0">
            <x v="3"/>
          </reference>
          <reference field="8" count="1" selected="0">
            <x v="20"/>
          </reference>
          <reference field="9" count="1" selected="0">
            <x v="32"/>
          </reference>
          <reference field="10" count="1" selected="0">
            <x v="5"/>
          </reference>
        </references>
      </pivotArea>
    </format>
    <format dxfId="28">
      <pivotArea dataOnly="0" labelOnly="1" fieldPosition="0">
        <references count="8">
          <reference field="0" count="1" selected="0">
            <x v="31"/>
          </reference>
          <reference field="1" count="1">
            <x v="48"/>
          </reference>
          <reference field="5" count="1" selected="0">
            <x v="4"/>
          </reference>
          <reference field="6" count="1" selected="0">
            <x v="6"/>
          </reference>
          <reference field="7" count="1" selected="0">
            <x v="2"/>
          </reference>
          <reference field="8" count="1" selected="0">
            <x v="21"/>
          </reference>
          <reference field="9" count="1" selected="0">
            <x v="19"/>
          </reference>
          <reference field="10" count="1" selected="0">
            <x v="0"/>
          </reference>
        </references>
      </pivotArea>
    </format>
    <format dxfId="27">
      <pivotArea dataOnly="0" labelOnly="1" fieldPosition="0">
        <references count="8">
          <reference field="0" count="1" selected="0">
            <x v="38"/>
          </reference>
          <reference field="1" count="1">
            <x v="18"/>
          </reference>
          <reference field="5" count="1" selected="0">
            <x v="5"/>
          </reference>
          <reference field="6" count="1" selected="0">
            <x v="1"/>
          </reference>
          <reference field="7" count="1" selected="0">
            <x v="18"/>
          </reference>
          <reference field="8" count="1" selected="0">
            <x v="26"/>
          </reference>
          <reference field="9" count="1" selected="0">
            <x v="20"/>
          </reference>
          <reference field="10" count="1" selected="0">
            <x v="16"/>
          </reference>
        </references>
      </pivotArea>
    </format>
    <format dxfId="26">
      <pivotArea dataOnly="0" labelOnly="1" fieldPosition="0">
        <references count="8">
          <reference field="0" count="1" selected="0">
            <x v="39"/>
          </reference>
          <reference field="1" count="1">
            <x v="58"/>
          </reference>
          <reference field="5" count="1" selected="0">
            <x v="6"/>
          </reference>
          <reference field="6" count="1" selected="0">
            <x v="9"/>
          </reference>
          <reference field="7" count="1" selected="0">
            <x v="11"/>
          </reference>
          <reference field="8" count="1" selected="0">
            <x v="27"/>
          </reference>
          <reference field="9" count="1" selected="0">
            <x v="33"/>
          </reference>
          <reference field="10" count="1" selected="0">
            <x v="16"/>
          </reference>
        </references>
      </pivotArea>
    </format>
    <format dxfId="25">
      <pivotArea dataOnly="0" labelOnly="1" fieldPosition="0">
        <references count="8">
          <reference field="0" count="1" selected="0">
            <x v="40"/>
          </reference>
          <reference field="1" count="1">
            <x v="24"/>
          </reference>
          <reference field="5" count="1" selected="0">
            <x v="6"/>
          </reference>
          <reference field="6" count="1" selected="0">
            <x v="0"/>
          </reference>
          <reference field="7" count="1" selected="0">
            <x v="21"/>
          </reference>
          <reference field="8" count="1" selected="0">
            <x v="28"/>
          </reference>
          <reference field="9" count="1" selected="0">
            <x v="7"/>
          </reference>
          <reference field="10" count="1" selected="0">
            <x v="17"/>
          </reference>
        </references>
      </pivotArea>
    </format>
    <format dxfId="24">
      <pivotArea dataOnly="0" labelOnly="1" fieldPosition="0">
        <references count="8">
          <reference field="0" count="1" selected="0">
            <x v="59"/>
          </reference>
          <reference field="1" count="1">
            <x v="56"/>
          </reference>
          <reference field="5" count="1" selected="0">
            <x v="6"/>
          </reference>
          <reference field="6" count="1" selected="0">
            <x v="10"/>
          </reference>
          <reference field="7" count="1" selected="0">
            <x v="12"/>
          </reference>
          <reference field="8" count="1" selected="0">
            <x v="29"/>
          </reference>
          <reference field="9" count="1" selected="0">
            <x v="24"/>
          </reference>
          <reference field="10" count="1" selected="0">
            <x v="23"/>
          </reference>
        </references>
      </pivotArea>
    </format>
    <format dxfId="23">
      <pivotArea dataOnly="0" labelOnly="1" fieldPosition="0">
        <references count="8">
          <reference field="0" count="1" selected="0">
            <x v="60"/>
          </reference>
          <reference field="1" count="1">
            <x v="45"/>
          </reference>
          <reference field="5" count="1" selected="0">
            <x v="6"/>
          </reference>
          <reference field="6" count="1" selected="0">
            <x v="10"/>
          </reference>
          <reference field="7" count="1" selected="0">
            <x v="12"/>
          </reference>
          <reference field="8" count="1" selected="0">
            <x v="30"/>
          </reference>
          <reference field="9" count="1" selected="0">
            <x v="6"/>
          </reference>
          <reference field="10" count="1" selected="0">
            <x v="22"/>
          </reference>
        </references>
      </pivotArea>
    </format>
    <format dxfId="22">
      <pivotArea dataOnly="0" labelOnly="1" fieldPosition="0">
        <references count="8">
          <reference field="0" count="1" selected="0">
            <x v="61"/>
          </reference>
          <reference field="1" count="1">
            <x v="36"/>
          </reference>
          <reference field="5" count="1" selected="0">
            <x v="6"/>
          </reference>
          <reference field="6" count="1" selected="0">
            <x v="10"/>
          </reference>
          <reference field="7" count="1" selected="0">
            <x v="12"/>
          </reference>
          <reference field="8" count="1" selected="0">
            <x v="30"/>
          </reference>
          <reference field="9" count="1" selected="0">
            <x v="6"/>
          </reference>
          <reference field="10" count="1" selected="0">
            <x v="22"/>
          </reference>
        </references>
      </pivotArea>
    </format>
    <format dxfId="21">
      <pivotArea dataOnly="0" labelOnly="1" fieldPosition="0">
        <references count="8">
          <reference field="0" count="1" selected="0">
            <x v="62"/>
          </reference>
          <reference field="1" count="1">
            <x v="59"/>
          </reference>
          <reference field="5" count="1" selected="0">
            <x v="6"/>
          </reference>
          <reference field="6" count="1" selected="0">
            <x v="10"/>
          </reference>
          <reference field="7" count="1" selected="0">
            <x v="13"/>
          </reference>
          <reference field="8" count="1" selected="0">
            <x v="31"/>
          </reference>
          <reference field="9" count="1" selected="0">
            <x v="34"/>
          </reference>
          <reference field="10" count="1" selected="0">
            <x v="12"/>
          </reference>
        </references>
      </pivotArea>
    </format>
    <format dxfId="20">
      <pivotArea dataOnly="0" labelOnly="1" fieldPosition="0">
        <references count="8">
          <reference field="0" count="1" selected="0">
            <x v="63"/>
          </reference>
          <reference field="1" count="1">
            <x v="2"/>
          </reference>
          <reference field="5" count="1" selected="0">
            <x v="6"/>
          </reference>
          <reference field="6" count="1" selected="0">
            <x v="10"/>
          </reference>
          <reference field="7" count="1" selected="0">
            <x v="13"/>
          </reference>
          <reference field="8" count="1" selected="0">
            <x v="31"/>
          </reference>
          <reference field="9" count="1" selected="0">
            <x v="34"/>
          </reference>
          <reference field="10" count="1" selected="0">
            <x v="12"/>
          </reference>
        </references>
      </pivotArea>
    </format>
    <format dxfId="19">
      <pivotArea dataOnly="0" labelOnly="1" fieldPosition="0">
        <references count="8">
          <reference field="0" count="1" selected="0">
            <x v="64"/>
          </reference>
          <reference field="1" count="1">
            <x v="32"/>
          </reference>
          <reference field="5" count="1" selected="0">
            <x v="6"/>
          </reference>
          <reference field="6" count="1" selected="0">
            <x v="10"/>
          </reference>
          <reference field="7" count="1" selected="0">
            <x v="14"/>
          </reference>
          <reference field="8" count="1" selected="0">
            <x v="32"/>
          </reference>
          <reference field="9" count="1" selected="0">
            <x v="26"/>
          </reference>
          <reference field="10" count="1" selected="0">
            <x v="10"/>
          </reference>
        </references>
      </pivotArea>
    </format>
    <format dxfId="18">
      <pivotArea dataOnly="0" labelOnly="1" fieldPosition="0">
        <references count="8">
          <reference field="0" count="1" selected="0">
            <x v="41"/>
          </reference>
          <reference field="1" count="1">
            <x v="23"/>
          </reference>
          <reference field="5" count="1" selected="0">
            <x v="6"/>
          </reference>
          <reference field="6" count="1" selected="0">
            <x v="5"/>
          </reference>
          <reference field="7" count="1" selected="0">
            <x v="24"/>
          </reference>
          <reference field="8" count="1" selected="0">
            <x v="33"/>
          </reference>
          <reference field="9" count="1" selected="0">
            <x v="9"/>
          </reference>
          <reference field="10" count="1" selected="0">
            <x v="9"/>
          </reference>
        </references>
      </pivotArea>
    </format>
    <format dxfId="17">
      <pivotArea dataOnly="0" labelOnly="1" fieldPosition="0">
        <references count="8">
          <reference field="0" count="1" selected="0">
            <x v="42"/>
          </reference>
          <reference field="1" count="1">
            <x v="22"/>
          </reference>
          <reference field="5" count="1" selected="0">
            <x v="6"/>
          </reference>
          <reference field="6" count="1" selected="0">
            <x v="5"/>
          </reference>
          <reference field="7" count="1" selected="0">
            <x v="24"/>
          </reference>
          <reference field="8" count="1" selected="0">
            <x v="33"/>
          </reference>
          <reference field="9" count="1" selected="0">
            <x v="9"/>
          </reference>
          <reference field="10" count="1" selected="0">
            <x v="9"/>
          </reference>
        </references>
      </pivotArea>
    </format>
    <format dxfId="16">
      <pivotArea dataOnly="0" labelOnly="1" fieldPosition="0">
        <references count="8">
          <reference field="0" count="1" selected="0">
            <x v="43"/>
          </reference>
          <reference field="1" count="1">
            <x v="12"/>
          </reference>
          <reference field="5" count="1" selected="0">
            <x v="6"/>
          </reference>
          <reference field="6" count="1" selected="0">
            <x v="5"/>
          </reference>
          <reference field="7" count="1" selected="0">
            <x v="24"/>
          </reference>
          <reference field="8" count="1" selected="0">
            <x v="33"/>
          </reference>
          <reference field="9" count="1" selected="0">
            <x v="9"/>
          </reference>
          <reference field="10" count="1" selected="0">
            <x v="9"/>
          </reference>
        </references>
      </pivotArea>
    </format>
    <format dxfId="15">
      <pivotArea dataOnly="0" labelOnly="1" fieldPosition="0">
        <references count="8">
          <reference field="0" count="1" selected="0">
            <x v="44"/>
          </reference>
          <reference field="1" count="1">
            <x v="26"/>
          </reference>
          <reference field="5" count="1" selected="0">
            <x v="6"/>
          </reference>
          <reference field="6" count="1" selected="0">
            <x v="6"/>
          </reference>
          <reference field="7" count="1" selected="0">
            <x v="6"/>
          </reference>
          <reference field="8" count="1" selected="0">
            <x v="34"/>
          </reference>
          <reference field="9" count="1" selected="0">
            <x v="15"/>
          </reference>
          <reference field="10" count="1" selected="0">
            <x v="11"/>
          </reference>
        </references>
      </pivotArea>
    </format>
    <format dxfId="14">
      <pivotArea dataOnly="0" labelOnly="1" fieldPosition="0">
        <references count="8">
          <reference field="0" count="1" selected="0">
            <x v="45"/>
          </reference>
          <reference field="1" count="1">
            <x v="53"/>
          </reference>
          <reference field="5" count="1" selected="0">
            <x v="6"/>
          </reference>
          <reference field="6" count="1" selected="0">
            <x v="6"/>
          </reference>
          <reference field="7" count="1" selected="0">
            <x v="6"/>
          </reference>
          <reference field="8" count="1" selected="0">
            <x v="34"/>
          </reference>
          <reference field="9" count="1" selected="0">
            <x v="15"/>
          </reference>
          <reference field="10" count="1" selected="0">
            <x v="11"/>
          </reference>
        </references>
      </pivotArea>
    </format>
    <format dxfId="13">
      <pivotArea dataOnly="0" labelOnly="1" fieldPosition="0">
        <references count="8">
          <reference field="0" count="1" selected="0">
            <x v="46"/>
          </reference>
          <reference field="1" count="1">
            <x v="25"/>
          </reference>
          <reference field="5" count="1" selected="0">
            <x v="6"/>
          </reference>
          <reference field="6" count="1" selected="0">
            <x v="6"/>
          </reference>
          <reference field="7" count="1" selected="0">
            <x v="6"/>
          </reference>
          <reference field="8" count="1" selected="0">
            <x v="34"/>
          </reference>
          <reference field="9" count="1" selected="0">
            <x v="15"/>
          </reference>
          <reference field="10" count="1" selected="0">
            <x v="11"/>
          </reference>
        </references>
      </pivotArea>
    </format>
    <format dxfId="12">
      <pivotArea dataOnly="0" labelOnly="1" fieldPosition="0">
        <references count="8">
          <reference field="0" count="1" selected="0">
            <x v="47"/>
          </reference>
          <reference field="1" count="1">
            <x v="16"/>
          </reference>
          <reference field="5" count="1" selected="0">
            <x v="6"/>
          </reference>
          <reference field="6" count="1" selected="0">
            <x v="6"/>
          </reference>
          <reference field="7" count="1" selected="0">
            <x v="7"/>
          </reference>
          <reference field="8" count="1" selected="0">
            <x v="35"/>
          </reference>
          <reference field="9" count="1" selected="0">
            <x v="1"/>
          </reference>
          <reference field="10" count="1" selected="0">
            <x v="11"/>
          </reference>
        </references>
      </pivotArea>
    </format>
    <format dxfId="11">
      <pivotArea dataOnly="0" labelOnly="1" fieldPosition="0">
        <references count="8">
          <reference field="0" count="1" selected="0">
            <x v="48"/>
          </reference>
          <reference field="1" count="1">
            <x v="21"/>
          </reference>
          <reference field="5" count="1" selected="0">
            <x v="6"/>
          </reference>
          <reference field="6" count="1" selected="0">
            <x v="6"/>
          </reference>
          <reference field="7" count="1" selected="0">
            <x v="10"/>
          </reference>
          <reference field="8" count="1" selected="0">
            <x v="36"/>
          </reference>
          <reference field="9" count="1" selected="0">
            <x v="5"/>
          </reference>
          <reference field="10" count="1" selected="0">
            <x v="19"/>
          </reference>
        </references>
      </pivotArea>
    </format>
    <format dxfId="10">
      <pivotArea dataOnly="0" labelOnly="1" fieldPosition="0">
        <references count="8">
          <reference field="0" count="1" selected="0">
            <x v="49"/>
          </reference>
          <reference field="1" count="1">
            <x v="20"/>
          </reference>
          <reference field="5" count="1" selected="0">
            <x v="6"/>
          </reference>
          <reference field="6" count="1" selected="0">
            <x v="6"/>
          </reference>
          <reference field="7" count="1" selected="0">
            <x v="10"/>
          </reference>
          <reference field="8" count="1" selected="0">
            <x v="37"/>
          </reference>
          <reference field="9" count="1" selected="0">
            <x v="4"/>
          </reference>
          <reference field="10" count="1" selected="0">
            <x v="19"/>
          </reference>
        </references>
      </pivotArea>
    </format>
    <format dxfId="9">
      <pivotArea dataOnly="0" labelOnly="1" fieldPosition="0">
        <references count="8">
          <reference field="0" count="1" selected="0">
            <x v="50"/>
          </reference>
          <reference field="1" count="1">
            <x v="19"/>
          </reference>
          <reference field="5" count="1" selected="0">
            <x v="6"/>
          </reference>
          <reference field="6" count="1" selected="0">
            <x v="0"/>
          </reference>
          <reference field="7" count="1" selected="0">
            <x v="0"/>
          </reference>
          <reference field="8" count="1" selected="0">
            <x v="38"/>
          </reference>
          <reference field="9" count="1" selected="0">
            <x v="2"/>
          </reference>
          <reference field="10" count="1" selected="0">
            <x v="14"/>
          </reference>
        </references>
      </pivotArea>
    </format>
    <format dxfId="8">
      <pivotArea dataOnly="0" labelOnly="1" fieldPosition="0">
        <references count="8">
          <reference field="0" count="1" selected="0">
            <x v="51"/>
          </reference>
          <reference field="1" count="1">
            <x v="15"/>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7">
      <pivotArea dataOnly="0" labelOnly="1" fieldPosition="0">
        <references count="8">
          <reference field="0" count="1" selected="0">
            <x v="52"/>
          </reference>
          <reference field="1" count="1">
            <x v="60"/>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6">
      <pivotArea dataOnly="0" labelOnly="1" fieldPosition="0">
        <references count="8">
          <reference field="0" count="1" selected="0">
            <x v="53"/>
          </reference>
          <reference field="1" count="1">
            <x v="61"/>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5">
      <pivotArea dataOnly="0" labelOnly="1" fieldPosition="0">
        <references count="8">
          <reference field="0" count="1" selected="0">
            <x v="54"/>
          </reference>
          <reference field="1" count="1">
            <x v="62"/>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4">
      <pivotArea dataOnly="0" labelOnly="1" fieldPosition="0">
        <references count="8">
          <reference field="0" count="1" selected="0">
            <x v="55"/>
          </reference>
          <reference field="1" count="1">
            <x v="63"/>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3">
      <pivotArea dataOnly="0" labelOnly="1" fieldPosition="0">
        <references count="8">
          <reference field="0" count="1" selected="0">
            <x v="56"/>
          </reference>
          <reference field="1" count="1">
            <x v="43"/>
          </reference>
          <reference field="5" count="1" selected="0">
            <x v="6"/>
          </reference>
          <reference field="6" count="1" selected="0">
            <x v="6"/>
          </reference>
          <reference field="7" count="1" selected="0">
            <x v="9"/>
          </reference>
          <reference field="8" count="1" selected="0">
            <x v="40"/>
          </reference>
          <reference field="9" count="1" selected="0">
            <x v="0"/>
          </reference>
          <reference field="10" count="1" selected="0">
            <x v="15"/>
          </reference>
        </references>
      </pivotArea>
    </format>
    <format dxfId="2">
      <pivotArea dataOnly="0" labelOnly="1" fieldPosition="0">
        <references count="8">
          <reference field="0" count="1" selected="0">
            <x v="57"/>
          </reference>
          <reference field="1" count="1">
            <x v="13"/>
          </reference>
          <reference field="5" count="1" selected="0">
            <x v="6"/>
          </reference>
          <reference field="6" count="1" selected="0">
            <x v="6"/>
          </reference>
          <reference field="7" count="1" selected="0">
            <x v="9"/>
          </reference>
          <reference field="8" count="1" selected="0">
            <x v="40"/>
          </reference>
          <reference field="9" count="1" selected="0">
            <x v="0"/>
          </reference>
          <reference field="10" count="1" selected="0">
            <x v="15"/>
          </reference>
        </references>
      </pivotArea>
    </format>
    <format dxfId="1">
      <pivotArea dataOnly="0" labelOnly="1" fieldPosition="0">
        <references count="8">
          <reference field="0" count="1" selected="0">
            <x v="58"/>
          </reference>
          <reference field="1" count="1">
            <x v="14"/>
          </reference>
          <reference field="5" count="1" selected="0">
            <x v="6"/>
          </reference>
          <reference field="6" count="1" selected="0">
            <x v="6"/>
          </reference>
          <reference field="7" count="1" selected="0">
            <x v="9"/>
          </reference>
          <reference field="8" count="1" selected="0">
            <x v="40"/>
          </reference>
          <reference field="9" count="1" selected="0">
            <x v="0"/>
          </reference>
          <reference field="10" count="1" selected="0">
            <x v="15"/>
          </reference>
        </references>
      </pivotArea>
    </format>
    <format dxfId="0">
      <pivotArea dataOnly="0" labelOnly="1" fieldPosition="0">
        <references count="8">
          <reference field="0" count="1" selected="0">
            <x v="32"/>
          </reference>
          <reference field="1" count="1">
            <x v="55"/>
          </reference>
          <reference field="5" count="1" selected="0">
            <x v="7"/>
          </reference>
          <reference field="6" count="1" selected="0">
            <x v="0"/>
          </reference>
          <reference field="7" count="1" selected="0">
            <x v="15"/>
          </reference>
          <reference field="8" count="1" selected="0">
            <x v="22"/>
          </reference>
          <reference field="9" count="1" selected="0">
            <x v="25"/>
          </reference>
          <reference field="10" count="1" selected="0">
            <x v="1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8" Type="http://schemas.openxmlformats.org/officeDocument/2006/relationships/hyperlink" Target="http://www.deq.virginia.gov/Programs/Water/WaterQualityInformationTMDLs/WaterQualitySuccessStories/VirginiasNonpointSourcePollutionProgramSuccessStories.aspx" TargetMode="External"/><Relationship Id="rId3" Type="http://schemas.openxmlformats.org/officeDocument/2006/relationships/printerSettings" Target="../printerSettings/printerSettings10.bin"/><Relationship Id="rId7" Type="http://schemas.openxmlformats.org/officeDocument/2006/relationships/hyperlink" Target="https://www.deq.virginia.gov/Programs/Water/WaterQualityInformationTMDLs/TMDL/TMDLImplementation/TMDLImplementationPlans.aspx" TargetMode="External"/><Relationship Id="rId12"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s://www.deq.virginia.gov/Programs/Water/WaterQualityInformationTMDLs/TMDL/TMDLImplementation/TMDLImplementationPlans.aspx" TargetMode="External"/><Relationship Id="rId11" Type="http://schemas.openxmlformats.org/officeDocument/2006/relationships/vmlDrawing" Target="../drawings/vmlDrawing1.vml"/><Relationship Id="rId5" Type="http://schemas.openxmlformats.org/officeDocument/2006/relationships/hyperlink" Target="https://www.deq.virginia.gov/Programs/Water/WaterQualityInformationTMDLs/TMDL/TMDLImplementation/TMDLImplementationPlans.aspx" TargetMode="External"/><Relationship Id="rId10" Type="http://schemas.openxmlformats.org/officeDocument/2006/relationships/printerSettings" Target="../printerSettings/printerSettings11.bin"/><Relationship Id="rId4" Type="http://schemas.openxmlformats.org/officeDocument/2006/relationships/hyperlink" Target="https://www.deq.virginia.gov/Programs/Water/WaterQualityInformationTMDLs/TMDL/TMDLDevelopment/TMDLProgramPriorities.aspx" TargetMode="External"/><Relationship Id="rId9" Type="http://schemas.openxmlformats.org/officeDocument/2006/relationships/hyperlink" Target="https://www.deq.virginia.gov/water/water-quality/assessments/integrated-report"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ivotTable" Target="../pivotTables/pivotTable1.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
  <sheetViews>
    <sheetView workbookViewId="0">
      <selection activeCell="C8" sqref="C8"/>
    </sheetView>
  </sheetViews>
  <sheetFormatPr defaultRowHeight="14.5" x14ac:dyDescent="0.35"/>
  <cols>
    <col min="2" max="2" width="14.1796875" bestFit="1" customWidth="1"/>
  </cols>
  <sheetData>
    <row r="8" spans="2:2" x14ac:dyDescent="0.35">
      <c r="B8" t="s">
        <v>632</v>
      </c>
    </row>
  </sheetData>
  <customSheetViews>
    <customSheetView guid="{8E7A659F-1F78-41E1-A901-E72DF8119CBB}" state="hidden">
      <selection activeCell="C8" sqref="C8"/>
      <pageMargins left="0.7" right="0.7" top="0.75" bottom="0.75" header="0.3" footer="0.3"/>
    </customSheetView>
    <customSheetView guid="{12AE7722-B0A3-4C2A-98B5-2DE188FD685E}" state="hidden">
      <selection activeCell="C8" sqref="C8"/>
      <pageMargins left="0.7" right="0.7" top="0.75" bottom="0.75" header="0.3" footer="0.3"/>
    </customSheetView>
    <customSheetView guid="{04AB7A58-4366-4A28-AC89-CED3F78B7D40}" state="hidden">
      <selection activeCell="C8" sqref="C8"/>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topLeftCell="A13" workbookViewId="0">
      <selection activeCell="P37" sqref="P37"/>
    </sheetView>
  </sheetViews>
  <sheetFormatPr defaultColWidth="9.1796875" defaultRowHeight="14.5" x14ac:dyDescent="0.35"/>
  <cols>
    <col min="1" max="2" width="9.1796875" style="562"/>
    <col min="3" max="3" width="15" style="562" customWidth="1"/>
    <col min="4" max="11" width="9.1796875" style="562"/>
    <col min="12" max="12" width="16.26953125" style="562" customWidth="1"/>
    <col min="13" max="16384" width="9.1796875" style="562"/>
  </cols>
  <sheetData>
    <row r="1" spans="1:12" ht="16" x14ac:dyDescent="0.5">
      <c r="A1" s="617" t="s">
        <v>1591</v>
      </c>
      <c r="B1" s="616"/>
      <c r="C1" s="616"/>
      <c r="D1" s="616"/>
      <c r="E1" s="616"/>
      <c r="F1" s="616"/>
      <c r="G1" s="616"/>
      <c r="H1" s="616"/>
      <c r="I1" s="616"/>
      <c r="J1" s="616"/>
      <c r="K1" s="616"/>
      <c r="L1" s="616"/>
    </row>
    <row r="3" spans="1:12" ht="45" customHeight="1" x14ac:dyDescent="0.35">
      <c r="A3" s="616" t="s">
        <v>1587</v>
      </c>
      <c r="B3" s="616"/>
      <c r="C3" s="616"/>
      <c r="D3" s="616"/>
      <c r="E3" s="616"/>
      <c r="F3" s="616"/>
      <c r="G3" s="616"/>
      <c r="H3" s="616"/>
      <c r="I3" s="616"/>
      <c r="J3" s="616"/>
      <c r="K3" s="616"/>
      <c r="L3" s="616"/>
    </row>
    <row r="4" spans="1:12" x14ac:dyDescent="0.35">
      <c r="A4" s="561"/>
    </row>
    <row r="5" spans="1:12" x14ac:dyDescent="0.35">
      <c r="A5" s="565" t="s">
        <v>1590</v>
      </c>
      <c r="D5" s="562" t="s">
        <v>1589</v>
      </c>
    </row>
    <row r="6" spans="1:12" x14ac:dyDescent="0.35">
      <c r="A6" s="565" t="s">
        <v>1588</v>
      </c>
      <c r="D6" s="562" t="s">
        <v>1332</v>
      </c>
    </row>
    <row r="8" spans="1:12" x14ac:dyDescent="0.35">
      <c r="A8" s="565" t="s">
        <v>1592</v>
      </c>
    </row>
    <row r="9" spans="1:12" ht="81" customHeight="1" x14ac:dyDescent="0.35">
      <c r="B9" s="618" t="s">
        <v>1593</v>
      </c>
      <c r="C9" s="618"/>
      <c r="D9" s="619" t="s">
        <v>1599</v>
      </c>
      <c r="E9" s="619"/>
      <c r="F9" s="619"/>
      <c r="G9" s="619"/>
      <c r="H9" s="619"/>
      <c r="I9" s="619"/>
      <c r="J9" s="619"/>
      <c r="K9" s="619"/>
      <c r="L9" s="619"/>
    </row>
    <row r="11" spans="1:12" ht="87" customHeight="1" x14ac:dyDescent="0.35"/>
    <row r="12" spans="1:12" ht="53.25" customHeight="1" x14ac:dyDescent="0.35">
      <c r="B12" s="618" t="s">
        <v>1594</v>
      </c>
      <c r="C12" s="618"/>
      <c r="D12" s="619" t="s">
        <v>1600</v>
      </c>
      <c r="E12" s="619"/>
      <c r="F12" s="619"/>
      <c r="G12" s="619"/>
      <c r="H12" s="619"/>
      <c r="I12" s="619"/>
      <c r="J12" s="619"/>
      <c r="K12" s="619"/>
      <c r="L12" s="619"/>
    </row>
    <row r="13" spans="1:12" ht="92.25" customHeight="1" x14ac:dyDescent="0.35">
      <c r="B13" s="615"/>
      <c r="C13" s="615"/>
    </row>
    <row r="14" spans="1:12" x14ac:dyDescent="0.35">
      <c r="B14" s="615"/>
      <c r="C14" s="615"/>
    </row>
    <row r="15" spans="1:12" x14ac:dyDescent="0.35">
      <c r="B15" s="615"/>
      <c r="C15" s="615"/>
    </row>
    <row r="16" spans="1:12" ht="54" customHeight="1" x14ac:dyDescent="0.35">
      <c r="B16" s="618" t="s">
        <v>1595</v>
      </c>
      <c r="C16" s="618"/>
      <c r="D16" s="619" t="s">
        <v>1601</v>
      </c>
      <c r="E16" s="619"/>
      <c r="F16" s="619"/>
      <c r="G16" s="619"/>
      <c r="H16" s="619"/>
      <c r="I16" s="619"/>
      <c r="J16" s="619"/>
      <c r="K16" s="619"/>
      <c r="L16" s="619"/>
    </row>
    <row r="17" spans="2:12" ht="94.5" customHeight="1" x14ac:dyDescent="0.35"/>
    <row r="19" spans="2:12" ht="63.75" customHeight="1" x14ac:dyDescent="0.35">
      <c r="B19" s="618" t="s">
        <v>1596</v>
      </c>
      <c r="C19" s="618"/>
      <c r="D19" s="619" t="s">
        <v>1602</v>
      </c>
      <c r="E19" s="619"/>
      <c r="F19" s="619"/>
      <c r="G19" s="619"/>
      <c r="H19" s="619"/>
      <c r="I19" s="619"/>
      <c r="J19" s="619"/>
      <c r="K19" s="619"/>
      <c r="L19" s="619"/>
    </row>
  </sheetData>
  <mergeCells count="10">
    <mergeCell ref="B19:C19"/>
    <mergeCell ref="D9:L9"/>
    <mergeCell ref="D16:L16"/>
    <mergeCell ref="D19:L19"/>
    <mergeCell ref="D12:L12"/>
    <mergeCell ref="A3:L3"/>
    <mergeCell ref="A1:L1"/>
    <mergeCell ref="B9:C9"/>
    <mergeCell ref="B12:C12"/>
    <mergeCell ref="B16:C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G157"/>
  <sheetViews>
    <sheetView zoomScale="80" zoomScaleNormal="80" workbookViewId="0">
      <pane xSplit="4" ySplit="6" topLeftCell="E7" activePane="bottomRight" state="frozen"/>
      <selection pane="topRight" activeCell="E1" sqref="E1"/>
      <selection pane="bottomLeft" activeCell="A7" sqref="A7"/>
      <selection pane="bottomRight" activeCell="J18" sqref="J18"/>
    </sheetView>
  </sheetViews>
  <sheetFormatPr defaultColWidth="9.1796875" defaultRowHeight="13" x14ac:dyDescent="0.3"/>
  <cols>
    <col min="1" max="1" width="12.1796875" style="544" customWidth="1"/>
    <col min="2" max="2" width="8.453125" style="367" bestFit="1" customWidth="1"/>
    <col min="3" max="3" width="6.453125" style="368" bestFit="1" customWidth="1"/>
    <col min="4" max="4" width="46.81640625" style="544" customWidth="1"/>
    <col min="5" max="5" width="19.7265625" style="544" customWidth="1"/>
    <col min="6" max="6" width="12.81640625" style="371" customWidth="1"/>
    <col min="7" max="7" width="8" style="371" customWidth="1"/>
    <col min="8" max="8" width="6.7265625" style="371" hidden="1" customWidth="1"/>
    <col min="9" max="9" width="7.54296875" style="371" customWidth="1"/>
    <col min="10" max="10" width="90.1796875" style="371" customWidth="1"/>
    <col min="11" max="11" width="51.81640625" style="371" customWidth="1"/>
    <col min="12" max="12" width="6.81640625" style="371" hidden="1" customWidth="1"/>
    <col min="13" max="13" width="13.54296875" style="371" customWidth="1"/>
    <col min="14" max="14" width="8.26953125" style="371" hidden="1" customWidth="1"/>
    <col min="15" max="15" width="7.26953125" style="371" hidden="1" customWidth="1"/>
    <col min="16" max="16" width="9.1796875" style="368" customWidth="1"/>
    <col min="17" max="17" width="7" style="367" customWidth="1"/>
    <col min="18" max="18" width="7" style="371" hidden="1" customWidth="1"/>
    <col min="19" max="22" width="8.453125" style="371" hidden="1" customWidth="1"/>
    <col min="23" max="27" width="9" style="371" hidden="1" customWidth="1"/>
    <col min="28" max="32" width="8.54296875" style="371" hidden="1" customWidth="1"/>
    <col min="33" max="37" width="8.453125" style="371" hidden="1" customWidth="1"/>
    <col min="38" max="42" width="4.453125" style="371" hidden="1" customWidth="1"/>
    <col min="43" max="43" width="1.1796875" style="371" hidden="1" customWidth="1"/>
    <col min="44" max="56" width="0" style="371" hidden="1" customWidth="1"/>
    <col min="57" max="16384" width="9.1796875" style="371"/>
  </cols>
  <sheetData>
    <row r="1" spans="1:56" ht="13.5" thickBot="1" x14ac:dyDescent="0.35">
      <c r="A1" s="260" t="s">
        <v>1032</v>
      </c>
      <c r="D1" s="260" t="s">
        <v>1305</v>
      </c>
      <c r="F1" s="370">
        <v>44377</v>
      </c>
    </row>
    <row r="2" spans="1:56" hidden="1" x14ac:dyDescent="0.3">
      <c r="A2" s="369"/>
      <c r="B2" s="372" t="s">
        <v>892</v>
      </c>
      <c r="D2" s="369"/>
      <c r="E2" s="369"/>
    </row>
    <row r="3" spans="1:56" hidden="1" x14ac:dyDescent="0.3">
      <c r="A3" s="384"/>
      <c r="B3" s="373" t="s">
        <v>1003</v>
      </c>
      <c r="D3" s="620" t="s">
        <v>1192</v>
      </c>
      <c r="E3" s="620"/>
      <c r="F3" s="620"/>
      <c r="G3" s="620"/>
      <c r="H3" s="620"/>
      <c r="I3" s="620"/>
      <c r="J3" s="620"/>
      <c r="K3" s="620"/>
      <c r="L3" s="620"/>
      <c r="M3" s="620"/>
      <c r="N3" s="620"/>
      <c r="O3" s="620"/>
      <c r="P3" s="620"/>
      <c r="Q3" s="620"/>
    </row>
    <row r="4" spans="1:56" ht="13.5" hidden="1" thickBot="1" x14ac:dyDescent="0.35">
      <c r="A4" s="384"/>
      <c r="D4" s="621"/>
      <c r="E4" s="621"/>
      <c r="F4" s="621"/>
      <c r="G4" s="621"/>
      <c r="H4" s="621"/>
      <c r="I4" s="621"/>
      <c r="J4" s="621"/>
      <c r="K4" s="621"/>
      <c r="L4" s="621"/>
      <c r="M4" s="621"/>
      <c r="N4" s="621"/>
      <c r="O4" s="621"/>
      <c r="P4" s="621"/>
      <c r="Q4" s="621"/>
    </row>
    <row r="5" spans="1:56" ht="37.5" customHeight="1" x14ac:dyDescent="0.3">
      <c r="A5" s="281" t="s">
        <v>2</v>
      </c>
      <c r="B5" s="284" t="s">
        <v>293</v>
      </c>
      <c r="C5" s="284" t="s">
        <v>313</v>
      </c>
      <c r="D5" s="281" t="s">
        <v>936</v>
      </c>
      <c r="E5" s="281" t="s">
        <v>1005</v>
      </c>
      <c r="F5" s="281" t="s">
        <v>1023</v>
      </c>
      <c r="G5" s="281" t="s">
        <v>769</v>
      </c>
      <c r="H5" s="432" t="s">
        <v>1024</v>
      </c>
      <c r="I5" s="281" t="s">
        <v>1301</v>
      </c>
      <c r="J5" s="429" t="s">
        <v>1295</v>
      </c>
      <c r="K5" s="429" t="s">
        <v>1075</v>
      </c>
      <c r="L5" s="374" t="s">
        <v>842</v>
      </c>
      <c r="M5" s="281" t="s">
        <v>881</v>
      </c>
      <c r="N5" s="429" t="s">
        <v>1304</v>
      </c>
      <c r="O5" s="281" t="s">
        <v>883</v>
      </c>
      <c r="P5" s="284" t="s">
        <v>756</v>
      </c>
      <c r="Q5" s="281" t="s">
        <v>1294</v>
      </c>
      <c r="R5" s="288" t="s">
        <v>1044</v>
      </c>
      <c r="S5" s="288" t="s">
        <v>1045</v>
      </c>
      <c r="T5" s="288" t="s">
        <v>1046</v>
      </c>
      <c r="U5" s="288" t="s">
        <v>1047</v>
      </c>
      <c r="V5" s="288" t="s">
        <v>1048</v>
      </c>
      <c r="W5" s="288" t="s">
        <v>1049</v>
      </c>
      <c r="X5" s="288" t="s">
        <v>1050</v>
      </c>
      <c r="Y5" s="288" t="s">
        <v>1051</v>
      </c>
      <c r="Z5" s="288" t="s">
        <v>1052</v>
      </c>
      <c r="AA5" s="288" t="s">
        <v>1053</v>
      </c>
      <c r="AB5" s="288" t="s">
        <v>1054</v>
      </c>
      <c r="AC5" s="288" t="s">
        <v>1055</v>
      </c>
      <c r="AD5" s="288" t="s">
        <v>1056</v>
      </c>
      <c r="AE5" s="288" t="s">
        <v>1057</v>
      </c>
      <c r="AF5" s="288" t="s">
        <v>1058</v>
      </c>
      <c r="AG5" s="288" t="s">
        <v>1059</v>
      </c>
      <c r="AH5" s="288" t="s">
        <v>1060</v>
      </c>
      <c r="AI5" s="288" t="s">
        <v>1061</v>
      </c>
      <c r="AJ5" s="288" t="s">
        <v>1062</v>
      </c>
      <c r="AK5" s="288" t="s">
        <v>1063</v>
      </c>
      <c r="AL5" s="289" t="s">
        <v>696</v>
      </c>
      <c r="AM5" s="289" t="s">
        <v>699</v>
      </c>
      <c r="AN5" s="289" t="s">
        <v>697</v>
      </c>
      <c r="AO5" s="289" t="s">
        <v>698</v>
      </c>
      <c r="AP5" s="289" t="s">
        <v>700</v>
      </c>
      <c r="AQ5" s="375" t="s">
        <v>891</v>
      </c>
    </row>
    <row r="6" spans="1:56" s="377" customFormat="1" ht="12" customHeight="1" thickBot="1" x14ac:dyDescent="0.35">
      <c r="A6" s="293" t="s">
        <v>2</v>
      </c>
      <c r="B6" s="296" t="s">
        <v>293</v>
      </c>
      <c r="C6" s="296" t="s">
        <v>313</v>
      </c>
      <c r="D6" s="293" t="s">
        <v>936</v>
      </c>
      <c r="E6" s="293" t="s">
        <v>1005</v>
      </c>
      <c r="F6" s="293" t="s">
        <v>1023</v>
      </c>
      <c r="G6" s="293" t="s">
        <v>769</v>
      </c>
      <c r="H6" s="433" t="s">
        <v>1024</v>
      </c>
      <c r="I6" s="293" t="s">
        <v>1301</v>
      </c>
      <c r="J6" s="431" t="s">
        <v>770</v>
      </c>
      <c r="K6" s="431" t="s">
        <v>1075</v>
      </c>
      <c r="L6" s="374" t="s">
        <v>842</v>
      </c>
      <c r="M6" s="293" t="s">
        <v>881</v>
      </c>
      <c r="N6" s="430" t="s">
        <v>1033</v>
      </c>
      <c r="O6" s="428" t="s">
        <v>883</v>
      </c>
      <c r="P6" s="296" t="s">
        <v>448</v>
      </c>
      <c r="Q6" s="293" t="s">
        <v>406</v>
      </c>
      <c r="R6" s="300" t="s">
        <v>1044</v>
      </c>
      <c r="S6" s="300" t="s">
        <v>1045</v>
      </c>
      <c r="T6" s="300" t="s">
        <v>1046</v>
      </c>
      <c r="U6" s="300" t="s">
        <v>1047</v>
      </c>
      <c r="V6" s="300" t="s">
        <v>1048</v>
      </c>
      <c r="W6" s="300" t="s">
        <v>1049</v>
      </c>
      <c r="X6" s="300" t="s">
        <v>1050</v>
      </c>
      <c r="Y6" s="300" t="s">
        <v>1051</v>
      </c>
      <c r="Z6" s="300" t="s">
        <v>1052</v>
      </c>
      <c r="AA6" s="300" t="s">
        <v>1053</v>
      </c>
      <c r="AB6" s="300" t="s">
        <v>1054</v>
      </c>
      <c r="AC6" s="300" t="s">
        <v>1055</v>
      </c>
      <c r="AD6" s="300" t="s">
        <v>1056</v>
      </c>
      <c r="AE6" s="300" t="s">
        <v>1057</v>
      </c>
      <c r="AF6" s="300" t="s">
        <v>1058</v>
      </c>
      <c r="AG6" s="300" t="s">
        <v>1059</v>
      </c>
      <c r="AH6" s="300" t="s">
        <v>1060</v>
      </c>
      <c r="AI6" s="300" t="s">
        <v>1061</v>
      </c>
      <c r="AJ6" s="300" t="s">
        <v>1062</v>
      </c>
      <c r="AK6" s="300" t="s">
        <v>1063</v>
      </c>
      <c r="AL6" s="301" t="s">
        <v>696</v>
      </c>
      <c r="AM6" s="301" t="s">
        <v>699</v>
      </c>
      <c r="AN6" s="301" t="s">
        <v>697</v>
      </c>
      <c r="AO6" s="301" t="s">
        <v>698</v>
      </c>
      <c r="AP6" s="301" t="s">
        <v>700</v>
      </c>
      <c r="AQ6" s="376" t="s">
        <v>891</v>
      </c>
    </row>
    <row r="7" spans="1:56" s="378" customFormat="1" ht="78" hidden="1" x14ac:dyDescent="0.3">
      <c r="A7" s="396" t="s">
        <v>64</v>
      </c>
      <c r="B7" s="397" t="s">
        <v>16</v>
      </c>
      <c r="C7" s="397">
        <v>1</v>
      </c>
      <c r="D7" s="398" t="s">
        <v>938</v>
      </c>
      <c r="E7" s="399" t="s">
        <v>1011</v>
      </c>
      <c r="F7" s="399" t="s">
        <v>1136</v>
      </c>
      <c r="G7" s="396" t="s">
        <v>1237</v>
      </c>
      <c r="H7" s="396" t="s">
        <v>839</v>
      </c>
      <c r="I7" s="396" t="s">
        <v>696</v>
      </c>
      <c r="J7" s="401" t="s">
        <v>1298</v>
      </c>
      <c r="K7" s="396"/>
      <c r="L7" s="396" t="s">
        <v>845</v>
      </c>
      <c r="M7" s="396" t="s">
        <v>70</v>
      </c>
      <c r="N7" s="396" t="s">
        <v>1030</v>
      </c>
      <c r="O7" s="402" t="s">
        <v>696</v>
      </c>
      <c r="P7" s="403" t="s">
        <v>430</v>
      </c>
      <c r="Q7" s="404" t="s">
        <v>55</v>
      </c>
    </row>
    <row r="8" spans="1:56" s="378" customFormat="1" ht="39" x14ac:dyDescent="0.3">
      <c r="A8" s="305" t="s">
        <v>64</v>
      </c>
      <c r="B8" s="323" t="s">
        <v>16</v>
      </c>
      <c r="C8" s="323">
        <v>1</v>
      </c>
      <c r="D8" s="383" t="s">
        <v>938</v>
      </c>
      <c r="E8" s="312" t="s">
        <v>1011</v>
      </c>
      <c r="F8" s="312" t="s">
        <v>1136</v>
      </c>
      <c r="G8" s="305">
        <v>1</v>
      </c>
      <c r="H8" s="361" t="s">
        <v>839</v>
      </c>
      <c r="I8" s="305" t="s">
        <v>699</v>
      </c>
      <c r="J8" s="547" t="s">
        <v>1444</v>
      </c>
      <c r="K8" s="305" t="s">
        <v>1450</v>
      </c>
      <c r="L8" s="361" t="s">
        <v>845</v>
      </c>
      <c r="M8" s="305" t="s">
        <v>70</v>
      </c>
      <c r="N8" s="361" t="s">
        <v>1030</v>
      </c>
      <c r="O8" s="305" t="s">
        <v>696</v>
      </c>
      <c r="P8" s="323" t="s">
        <v>430</v>
      </c>
      <c r="Q8" s="383" t="s">
        <v>55</v>
      </c>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row>
    <row r="9" spans="1:56" s="378" customFormat="1" ht="117" hidden="1" x14ac:dyDescent="0.3">
      <c r="A9" s="400" t="s">
        <v>64</v>
      </c>
      <c r="B9" s="405" t="s">
        <v>16</v>
      </c>
      <c r="C9" s="406">
        <v>2</v>
      </c>
      <c r="D9" s="400" t="s">
        <v>946</v>
      </c>
      <c r="E9" s="407" t="s">
        <v>1015</v>
      </c>
      <c r="F9" s="407"/>
      <c r="G9" s="400" t="s">
        <v>1238</v>
      </c>
      <c r="H9" s="400" t="s">
        <v>839</v>
      </c>
      <c r="I9" s="400" t="s">
        <v>696</v>
      </c>
      <c r="J9" s="381" t="s">
        <v>1299</v>
      </c>
      <c r="K9" s="400"/>
      <c r="L9" s="400" t="s">
        <v>845</v>
      </c>
      <c r="M9" s="400" t="s">
        <v>70</v>
      </c>
      <c r="N9" s="400" t="s">
        <v>1030</v>
      </c>
      <c r="O9" s="408" t="s">
        <v>696</v>
      </c>
      <c r="P9" s="409" t="s">
        <v>432</v>
      </c>
      <c r="Q9" s="405" t="s">
        <v>344</v>
      </c>
    </row>
    <row r="10" spans="1:56" s="378" customFormat="1" ht="101.25" customHeight="1" x14ac:dyDescent="0.3">
      <c r="A10" s="305" t="s">
        <v>64</v>
      </c>
      <c r="B10" s="323" t="s">
        <v>16</v>
      </c>
      <c r="C10" s="380">
        <v>2</v>
      </c>
      <c r="D10" s="305" t="s">
        <v>946</v>
      </c>
      <c r="E10" s="312" t="s">
        <v>1015</v>
      </c>
      <c r="F10" s="312"/>
      <c r="G10" s="305" t="s">
        <v>1238</v>
      </c>
      <c r="H10" s="361" t="s">
        <v>839</v>
      </c>
      <c r="I10" s="305" t="s">
        <v>699</v>
      </c>
      <c r="J10" s="547" t="s">
        <v>1333</v>
      </c>
      <c r="K10" s="305" t="s">
        <v>1497</v>
      </c>
      <c r="L10" s="361" t="s">
        <v>845</v>
      </c>
      <c r="M10" s="305" t="s">
        <v>70</v>
      </c>
      <c r="N10" s="361" t="s">
        <v>1029</v>
      </c>
      <c r="O10" s="305" t="s">
        <v>696</v>
      </c>
      <c r="P10" s="323" t="s">
        <v>432</v>
      </c>
      <c r="Q10" s="323" t="s">
        <v>344</v>
      </c>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79"/>
    </row>
    <row r="11" spans="1:56" s="378" customFormat="1" ht="52" hidden="1" x14ac:dyDescent="0.3">
      <c r="A11" s="400" t="s">
        <v>64</v>
      </c>
      <c r="B11" s="405" t="s">
        <v>16</v>
      </c>
      <c r="C11" s="406">
        <v>3</v>
      </c>
      <c r="D11" s="400" t="s">
        <v>954</v>
      </c>
      <c r="E11" s="407" t="s">
        <v>1015</v>
      </c>
      <c r="F11" s="407"/>
      <c r="G11" s="400" t="s">
        <v>1245</v>
      </c>
      <c r="H11" s="400" t="s">
        <v>839</v>
      </c>
      <c r="I11" s="400" t="s">
        <v>696</v>
      </c>
      <c r="J11" s="410" t="s">
        <v>1300</v>
      </c>
      <c r="K11" s="400"/>
      <c r="L11" s="400" t="s">
        <v>845</v>
      </c>
      <c r="M11" s="400" t="s">
        <v>70</v>
      </c>
      <c r="N11" s="400" t="s">
        <v>1030</v>
      </c>
      <c r="O11" s="408" t="s">
        <v>696</v>
      </c>
      <c r="P11" s="409" t="s">
        <v>771</v>
      </c>
      <c r="Q11" s="405" t="s">
        <v>346</v>
      </c>
    </row>
    <row r="12" spans="1:56" s="378" customFormat="1" ht="52" x14ac:dyDescent="0.3">
      <c r="A12" s="305" t="s">
        <v>64</v>
      </c>
      <c r="B12" s="323" t="s">
        <v>16</v>
      </c>
      <c r="C12" s="380">
        <v>3</v>
      </c>
      <c r="D12" s="305" t="s">
        <v>954</v>
      </c>
      <c r="E12" s="312" t="s">
        <v>1015</v>
      </c>
      <c r="F12" s="312"/>
      <c r="G12" s="305" t="s">
        <v>1245</v>
      </c>
      <c r="H12" s="361" t="s">
        <v>839</v>
      </c>
      <c r="I12" s="305" t="s">
        <v>699</v>
      </c>
      <c r="J12" s="547" t="s">
        <v>1334</v>
      </c>
      <c r="K12" s="305" t="s">
        <v>1498</v>
      </c>
      <c r="L12" s="361" t="s">
        <v>845</v>
      </c>
      <c r="M12" s="305" t="s">
        <v>70</v>
      </c>
      <c r="N12" s="361" t="s">
        <v>1030</v>
      </c>
      <c r="O12" s="305" t="s">
        <v>699</v>
      </c>
      <c r="P12" s="323" t="s">
        <v>771</v>
      </c>
      <c r="Q12" s="323" t="s">
        <v>346</v>
      </c>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row>
    <row r="13" spans="1:56" s="378" customFormat="1" ht="65" hidden="1" x14ac:dyDescent="0.3">
      <c r="A13" s="400" t="s">
        <v>64</v>
      </c>
      <c r="B13" s="405" t="s">
        <v>16</v>
      </c>
      <c r="C13" s="406">
        <v>4</v>
      </c>
      <c r="D13" s="400" t="s">
        <v>961</v>
      </c>
      <c r="E13" s="407" t="s">
        <v>1010</v>
      </c>
      <c r="F13" s="407" t="s">
        <v>1151</v>
      </c>
      <c r="G13" s="408" t="s">
        <v>1152</v>
      </c>
      <c r="H13" s="400" t="s">
        <v>839</v>
      </c>
      <c r="I13" s="400" t="s">
        <v>696</v>
      </c>
      <c r="J13" s="259" t="s">
        <v>1150</v>
      </c>
      <c r="K13" s="400"/>
      <c r="L13" s="400" t="s">
        <v>845</v>
      </c>
      <c r="M13" s="400" t="s">
        <v>70</v>
      </c>
      <c r="N13" s="400" t="s">
        <v>1030</v>
      </c>
      <c r="O13" s="408" t="s">
        <v>696</v>
      </c>
      <c r="P13" s="409" t="s">
        <v>434</v>
      </c>
      <c r="Q13" s="405">
        <v>5</v>
      </c>
    </row>
    <row r="14" spans="1:56" s="378" customFormat="1" ht="39" x14ac:dyDescent="0.3">
      <c r="A14" s="305" t="s">
        <v>64</v>
      </c>
      <c r="B14" s="323" t="s">
        <v>16</v>
      </c>
      <c r="C14" s="380">
        <v>4</v>
      </c>
      <c r="D14" s="305" t="s">
        <v>961</v>
      </c>
      <c r="E14" s="312" t="s">
        <v>1010</v>
      </c>
      <c r="F14" s="312" t="s">
        <v>1151</v>
      </c>
      <c r="G14" s="305" t="s">
        <v>1336</v>
      </c>
      <c r="H14" s="361" t="s">
        <v>839</v>
      </c>
      <c r="I14" s="305" t="s">
        <v>699</v>
      </c>
      <c r="J14" s="547" t="s">
        <v>1335</v>
      </c>
      <c r="K14" s="305" t="s">
        <v>1449</v>
      </c>
      <c r="L14" s="361" t="s">
        <v>845</v>
      </c>
      <c r="M14" s="305" t="s">
        <v>70</v>
      </c>
      <c r="N14" s="361" t="s">
        <v>1030</v>
      </c>
      <c r="O14" s="305" t="s">
        <v>699</v>
      </c>
      <c r="P14" s="323" t="s">
        <v>434</v>
      </c>
      <c r="Q14" s="323">
        <v>5</v>
      </c>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379"/>
      <c r="BB14" s="379"/>
      <c r="BC14" s="379"/>
      <c r="BD14" s="379"/>
    </row>
    <row r="15" spans="1:56" s="378" customFormat="1" ht="52" hidden="1" x14ac:dyDescent="0.3">
      <c r="A15" s="400" t="s">
        <v>64</v>
      </c>
      <c r="B15" s="405" t="s">
        <v>16</v>
      </c>
      <c r="C15" s="406">
        <v>5</v>
      </c>
      <c r="D15" s="400" t="s">
        <v>76</v>
      </c>
      <c r="E15" s="407" t="s">
        <v>1011</v>
      </c>
      <c r="F15" s="407" t="s">
        <v>186</v>
      </c>
      <c r="G15" s="400" t="s">
        <v>1240</v>
      </c>
      <c r="H15" s="400" t="s">
        <v>839</v>
      </c>
      <c r="I15" s="400" t="s">
        <v>696</v>
      </c>
      <c r="J15" s="411" t="s">
        <v>1239</v>
      </c>
      <c r="K15" s="400"/>
      <c r="L15" s="400" t="s">
        <v>845</v>
      </c>
      <c r="M15" s="400" t="s">
        <v>70</v>
      </c>
      <c r="N15" s="400" t="s">
        <v>1030</v>
      </c>
      <c r="O15" s="408" t="s">
        <v>696</v>
      </c>
      <c r="P15" s="409" t="s">
        <v>431</v>
      </c>
      <c r="Q15" s="405" t="s">
        <v>55</v>
      </c>
    </row>
    <row r="16" spans="1:56" s="378" customFormat="1" ht="52" x14ac:dyDescent="0.3">
      <c r="A16" s="305" t="s">
        <v>64</v>
      </c>
      <c r="B16" s="323" t="s">
        <v>16</v>
      </c>
      <c r="C16" s="380">
        <v>5</v>
      </c>
      <c r="D16" s="305" t="s">
        <v>76</v>
      </c>
      <c r="E16" s="312" t="s">
        <v>1011</v>
      </c>
      <c r="F16" s="312" t="s">
        <v>186</v>
      </c>
      <c r="G16" s="305" t="s">
        <v>1240</v>
      </c>
      <c r="H16" s="361" t="s">
        <v>839</v>
      </c>
      <c r="I16" s="305" t="s">
        <v>699</v>
      </c>
      <c r="J16" s="547" t="s">
        <v>1337</v>
      </c>
      <c r="K16" s="305" t="s">
        <v>1338</v>
      </c>
      <c r="L16" s="361" t="s">
        <v>845</v>
      </c>
      <c r="M16" s="305" t="s">
        <v>70</v>
      </c>
      <c r="N16" s="361" t="s">
        <v>1030</v>
      </c>
      <c r="O16" s="305" t="s">
        <v>699</v>
      </c>
      <c r="P16" s="323" t="s">
        <v>431</v>
      </c>
      <c r="Q16" s="323" t="s">
        <v>55</v>
      </c>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row>
    <row r="17" spans="1:56" s="378" customFormat="1" ht="52" hidden="1" x14ac:dyDescent="0.3">
      <c r="A17" s="400" t="s">
        <v>64</v>
      </c>
      <c r="B17" s="405" t="s">
        <v>16</v>
      </c>
      <c r="C17" s="406">
        <v>6</v>
      </c>
      <c r="D17" s="259" t="s">
        <v>971</v>
      </c>
      <c r="E17" s="407" t="s">
        <v>1011</v>
      </c>
      <c r="F17" s="407" t="s">
        <v>186</v>
      </c>
      <c r="G17" s="400" t="s">
        <v>1242</v>
      </c>
      <c r="H17" s="400" t="s">
        <v>839</v>
      </c>
      <c r="I17" s="400" t="s">
        <v>696</v>
      </c>
      <c r="J17" s="411" t="s">
        <v>1241</v>
      </c>
      <c r="K17" s="400"/>
      <c r="L17" s="400" t="s">
        <v>845</v>
      </c>
      <c r="M17" s="400" t="s">
        <v>70</v>
      </c>
      <c r="N17" s="400" t="s">
        <v>1030</v>
      </c>
      <c r="O17" s="408" t="s">
        <v>696</v>
      </c>
      <c r="P17" s="409" t="s">
        <v>435</v>
      </c>
      <c r="Q17" s="405" t="s">
        <v>170</v>
      </c>
    </row>
    <row r="18" spans="1:56" s="378" customFormat="1" ht="104" x14ac:dyDescent="0.3">
      <c r="A18" s="305" t="s">
        <v>64</v>
      </c>
      <c r="B18" s="323" t="s">
        <v>16</v>
      </c>
      <c r="C18" s="380">
        <v>6</v>
      </c>
      <c r="D18" s="305" t="s">
        <v>971</v>
      </c>
      <c r="E18" s="312" t="s">
        <v>1011</v>
      </c>
      <c r="F18" s="312" t="s">
        <v>186</v>
      </c>
      <c r="G18" s="305">
        <v>1</v>
      </c>
      <c r="H18" s="361" t="s">
        <v>839</v>
      </c>
      <c r="I18" s="305" t="s">
        <v>699</v>
      </c>
      <c r="J18" s="547" t="s">
        <v>1500</v>
      </c>
      <c r="K18" s="305" t="s">
        <v>1339</v>
      </c>
      <c r="L18" s="361" t="s">
        <v>845</v>
      </c>
      <c r="M18" s="305" t="s">
        <v>70</v>
      </c>
      <c r="N18" s="361" t="s">
        <v>1030</v>
      </c>
      <c r="O18" s="305" t="s">
        <v>699</v>
      </c>
      <c r="P18" s="323" t="s">
        <v>435</v>
      </c>
      <c r="Q18" s="323" t="s">
        <v>170</v>
      </c>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row>
    <row r="19" spans="1:56" s="378" customFormat="1" ht="52" hidden="1" x14ac:dyDescent="0.3">
      <c r="A19" s="400" t="s">
        <v>64</v>
      </c>
      <c r="B19" s="405" t="s">
        <v>20</v>
      </c>
      <c r="C19" s="406">
        <v>7</v>
      </c>
      <c r="D19" s="400" t="s">
        <v>976</v>
      </c>
      <c r="E19" s="407" t="s">
        <v>1011</v>
      </c>
      <c r="F19" s="407" t="s">
        <v>186</v>
      </c>
      <c r="G19" s="400" t="s">
        <v>1247</v>
      </c>
      <c r="H19" s="400" t="s">
        <v>839</v>
      </c>
      <c r="I19" s="400" t="s">
        <v>696</v>
      </c>
      <c r="J19" s="412" t="s">
        <v>1243</v>
      </c>
      <c r="K19" s="400"/>
      <c r="L19" s="400" t="s">
        <v>845</v>
      </c>
      <c r="M19" s="400" t="s">
        <v>70</v>
      </c>
      <c r="N19" s="400" t="s">
        <v>1030</v>
      </c>
      <c r="O19" s="408" t="s">
        <v>696</v>
      </c>
      <c r="P19" s="409" t="s">
        <v>772</v>
      </c>
      <c r="Q19" s="405">
        <v>1</v>
      </c>
    </row>
    <row r="20" spans="1:56" s="378" customFormat="1" ht="65" x14ac:dyDescent="0.3">
      <c r="A20" s="305" t="s">
        <v>64</v>
      </c>
      <c r="B20" s="323" t="s">
        <v>20</v>
      </c>
      <c r="C20" s="380">
        <v>7</v>
      </c>
      <c r="D20" s="305" t="s">
        <v>976</v>
      </c>
      <c r="E20" s="312" t="s">
        <v>1011</v>
      </c>
      <c r="F20" s="312" t="s">
        <v>186</v>
      </c>
      <c r="G20" s="305" t="s">
        <v>1247</v>
      </c>
      <c r="H20" s="361" t="s">
        <v>839</v>
      </c>
      <c r="I20" s="305" t="s">
        <v>699</v>
      </c>
      <c r="J20" s="547" t="s">
        <v>1340</v>
      </c>
      <c r="K20" s="305" t="s">
        <v>1332</v>
      </c>
      <c r="L20" s="361" t="s">
        <v>845</v>
      </c>
      <c r="M20" s="305" t="s">
        <v>70</v>
      </c>
      <c r="N20" s="361" t="s">
        <v>1030</v>
      </c>
      <c r="O20" s="305" t="s">
        <v>699</v>
      </c>
      <c r="P20" s="323" t="s">
        <v>772</v>
      </c>
      <c r="Q20" s="323">
        <v>1</v>
      </c>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row>
    <row r="21" spans="1:56" s="378" customFormat="1" ht="78" hidden="1" x14ac:dyDescent="0.3">
      <c r="A21" s="400" t="s">
        <v>64</v>
      </c>
      <c r="B21" s="405" t="s">
        <v>20</v>
      </c>
      <c r="C21" s="406">
        <v>8</v>
      </c>
      <c r="D21" s="400" t="s">
        <v>896</v>
      </c>
      <c r="E21" s="407" t="s">
        <v>1011</v>
      </c>
      <c r="F21" s="407" t="s">
        <v>904</v>
      </c>
      <c r="G21" s="408" t="s">
        <v>1247</v>
      </c>
      <c r="H21" s="400" t="s">
        <v>839</v>
      </c>
      <c r="I21" s="400" t="s">
        <v>696</v>
      </c>
      <c r="J21" s="411" t="s">
        <v>1244</v>
      </c>
      <c r="K21" s="400"/>
      <c r="L21" s="400" t="s">
        <v>845</v>
      </c>
      <c r="M21" s="400" t="s">
        <v>70</v>
      </c>
      <c r="N21" s="400" t="s">
        <v>1030</v>
      </c>
      <c r="O21" s="408" t="s">
        <v>696</v>
      </c>
      <c r="P21" s="409" t="s">
        <v>772</v>
      </c>
      <c r="Q21" s="405" t="s">
        <v>100</v>
      </c>
    </row>
    <row r="22" spans="1:56" s="378" customFormat="1" ht="52" x14ac:dyDescent="0.3">
      <c r="A22" s="305" t="s">
        <v>64</v>
      </c>
      <c r="B22" s="323" t="s">
        <v>20</v>
      </c>
      <c r="C22" s="380">
        <v>8</v>
      </c>
      <c r="D22" s="305" t="s">
        <v>896</v>
      </c>
      <c r="E22" s="312" t="s">
        <v>1011</v>
      </c>
      <c r="F22" s="312" t="s">
        <v>904</v>
      </c>
      <c r="G22" s="305" t="s">
        <v>1247</v>
      </c>
      <c r="H22" s="361" t="s">
        <v>839</v>
      </c>
      <c r="I22" s="305" t="s">
        <v>699</v>
      </c>
      <c r="J22" s="547" t="s">
        <v>1341</v>
      </c>
      <c r="K22" s="305" t="s">
        <v>1332</v>
      </c>
      <c r="L22" s="361" t="s">
        <v>845</v>
      </c>
      <c r="M22" s="305" t="s">
        <v>70</v>
      </c>
      <c r="N22" s="361" t="s">
        <v>1030</v>
      </c>
      <c r="O22" s="305" t="s">
        <v>699</v>
      </c>
      <c r="P22" s="323" t="s">
        <v>772</v>
      </c>
      <c r="Q22" s="323" t="s">
        <v>100</v>
      </c>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row>
    <row r="23" spans="1:56" s="378" customFormat="1" ht="65" hidden="1" x14ac:dyDescent="0.3">
      <c r="A23" s="400" t="s">
        <v>64</v>
      </c>
      <c r="B23" s="405" t="s">
        <v>20</v>
      </c>
      <c r="C23" s="406">
        <v>9</v>
      </c>
      <c r="D23" s="400" t="s">
        <v>983</v>
      </c>
      <c r="E23" s="407" t="s">
        <v>1011</v>
      </c>
      <c r="F23" s="407" t="s">
        <v>186</v>
      </c>
      <c r="G23" s="400" t="s">
        <v>1247</v>
      </c>
      <c r="H23" s="400" t="s">
        <v>839</v>
      </c>
      <c r="I23" s="400" t="s">
        <v>696</v>
      </c>
      <c r="J23" s="411" t="s">
        <v>1250</v>
      </c>
      <c r="K23" s="400"/>
      <c r="L23" s="400" t="s">
        <v>845</v>
      </c>
      <c r="M23" s="400" t="s">
        <v>70</v>
      </c>
      <c r="N23" s="400" t="s">
        <v>1030</v>
      </c>
      <c r="O23" s="408" t="s">
        <v>696</v>
      </c>
      <c r="P23" s="409" t="s">
        <v>772</v>
      </c>
      <c r="Q23" s="405" t="s">
        <v>55</v>
      </c>
    </row>
    <row r="24" spans="1:56" s="378" customFormat="1" ht="39" x14ac:dyDescent="0.3">
      <c r="A24" s="305" t="s">
        <v>64</v>
      </c>
      <c r="B24" s="323" t="s">
        <v>20</v>
      </c>
      <c r="C24" s="380">
        <v>9</v>
      </c>
      <c r="D24" s="305" t="s">
        <v>983</v>
      </c>
      <c r="E24" s="312" t="s">
        <v>1011</v>
      </c>
      <c r="F24" s="312" t="s">
        <v>186</v>
      </c>
      <c r="G24" s="305" t="s">
        <v>1247</v>
      </c>
      <c r="H24" s="361" t="s">
        <v>839</v>
      </c>
      <c r="I24" s="305" t="s">
        <v>699</v>
      </c>
      <c r="J24" s="547" t="s">
        <v>1345</v>
      </c>
      <c r="K24" s="305" t="s">
        <v>1332</v>
      </c>
      <c r="L24" s="361" t="s">
        <v>845</v>
      </c>
      <c r="M24" s="305" t="s">
        <v>70</v>
      </c>
      <c r="N24" s="361" t="s">
        <v>1030</v>
      </c>
      <c r="O24" s="305" t="s">
        <v>699</v>
      </c>
      <c r="P24" s="323" t="s">
        <v>772</v>
      </c>
      <c r="Q24" s="323" t="s">
        <v>55</v>
      </c>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379"/>
      <c r="BC24" s="379"/>
      <c r="BD24" s="379"/>
    </row>
    <row r="25" spans="1:56" s="378" customFormat="1" ht="52" hidden="1" x14ac:dyDescent="0.3">
      <c r="A25" s="400" t="s">
        <v>64</v>
      </c>
      <c r="B25" s="405" t="s">
        <v>24</v>
      </c>
      <c r="C25" s="406">
        <v>10</v>
      </c>
      <c r="D25" s="400" t="s">
        <v>986</v>
      </c>
      <c r="E25" s="407" t="s">
        <v>1006</v>
      </c>
      <c r="F25" s="407" t="s">
        <v>1156</v>
      </c>
      <c r="G25" s="413">
        <v>72000</v>
      </c>
      <c r="H25" s="400" t="s">
        <v>839</v>
      </c>
      <c r="I25" s="400" t="s">
        <v>696</v>
      </c>
      <c r="J25" s="400" t="s">
        <v>1146</v>
      </c>
      <c r="K25" s="400"/>
      <c r="L25" s="400" t="s">
        <v>845</v>
      </c>
      <c r="M25" s="400" t="s">
        <v>70</v>
      </c>
      <c r="N25" s="400" t="s">
        <v>1030</v>
      </c>
      <c r="O25" s="408" t="s">
        <v>696</v>
      </c>
      <c r="P25" s="409" t="s">
        <v>432</v>
      </c>
      <c r="Q25" s="405" t="s">
        <v>100</v>
      </c>
    </row>
    <row r="26" spans="1:56" s="378" customFormat="1" ht="65" x14ac:dyDescent="0.3">
      <c r="A26" s="305" t="s">
        <v>64</v>
      </c>
      <c r="B26" s="323" t="s">
        <v>24</v>
      </c>
      <c r="C26" s="380">
        <v>10</v>
      </c>
      <c r="D26" s="305" t="s">
        <v>986</v>
      </c>
      <c r="E26" s="312" t="s">
        <v>1006</v>
      </c>
      <c r="F26" s="312" t="s">
        <v>1156</v>
      </c>
      <c r="G26" s="548">
        <v>2365</v>
      </c>
      <c r="H26" s="361" t="s">
        <v>839</v>
      </c>
      <c r="I26" s="305" t="s">
        <v>699</v>
      </c>
      <c r="J26" s="547" t="s">
        <v>1346</v>
      </c>
      <c r="K26" s="305" t="s">
        <v>1332</v>
      </c>
      <c r="L26" s="361" t="s">
        <v>845</v>
      </c>
      <c r="M26" s="305" t="s">
        <v>70</v>
      </c>
      <c r="N26" s="361" t="s">
        <v>1030</v>
      </c>
      <c r="O26" s="305" t="s">
        <v>699</v>
      </c>
      <c r="P26" s="323" t="s">
        <v>432</v>
      </c>
      <c r="Q26" s="323" t="s">
        <v>100</v>
      </c>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379"/>
    </row>
    <row r="27" spans="1:56" s="378" customFormat="1" ht="91" hidden="1" x14ac:dyDescent="0.3">
      <c r="A27" s="400" t="s">
        <v>64</v>
      </c>
      <c r="B27" s="405" t="s">
        <v>24</v>
      </c>
      <c r="C27" s="406">
        <v>11</v>
      </c>
      <c r="D27" s="414" t="s">
        <v>990</v>
      </c>
      <c r="E27" s="407" t="s">
        <v>1013</v>
      </c>
      <c r="F27" s="407"/>
      <c r="G27" s="400" t="s">
        <v>1248</v>
      </c>
      <c r="H27" s="400" t="s">
        <v>839</v>
      </c>
      <c r="I27" s="400" t="s">
        <v>696</v>
      </c>
      <c r="J27" s="400" t="s">
        <v>1251</v>
      </c>
      <c r="K27" s="400"/>
      <c r="L27" s="400" t="s">
        <v>845</v>
      </c>
      <c r="M27" s="400" t="s">
        <v>70</v>
      </c>
      <c r="N27" s="400" t="s">
        <v>1030</v>
      </c>
      <c r="O27" s="408" t="s">
        <v>696</v>
      </c>
      <c r="P27" s="409" t="s">
        <v>773</v>
      </c>
      <c r="Q27" s="415" t="s">
        <v>87</v>
      </c>
    </row>
    <row r="28" spans="1:56" s="378" customFormat="1" ht="39" x14ac:dyDescent="0.3">
      <c r="A28" s="305" t="s">
        <v>64</v>
      </c>
      <c r="B28" s="323" t="s">
        <v>24</v>
      </c>
      <c r="C28" s="380">
        <v>11</v>
      </c>
      <c r="D28" s="382" t="s">
        <v>990</v>
      </c>
      <c r="E28" s="312" t="s">
        <v>1013</v>
      </c>
      <c r="F28" s="312"/>
      <c r="G28" s="305" t="s">
        <v>1248</v>
      </c>
      <c r="H28" s="361" t="s">
        <v>839</v>
      </c>
      <c r="I28" s="305" t="s">
        <v>699</v>
      </c>
      <c r="J28" s="547" t="s">
        <v>1347</v>
      </c>
      <c r="K28" s="305" t="s">
        <v>1332</v>
      </c>
      <c r="L28" s="361" t="s">
        <v>845</v>
      </c>
      <c r="M28" s="305" t="s">
        <v>70</v>
      </c>
      <c r="N28" s="361" t="s">
        <v>1030</v>
      </c>
      <c r="O28" s="305" t="s">
        <v>699</v>
      </c>
      <c r="P28" s="323" t="s">
        <v>773</v>
      </c>
      <c r="Q28" s="327" t="s">
        <v>87</v>
      </c>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79"/>
      <c r="AY28" s="379"/>
      <c r="AZ28" s="379"/>
      <c r="BA28" s="379"/>
      <c r="BB28" s="379"/>
      <c r="BC28" s="379"/>
      <c r="BD28" s="379"/>
    </row>
    <row r="29" spans="1:56" s="378" customFormat="1" ht="78" hidden="1" x14ac:dyDescent="0.3">
      <c r="A29" s="400" t="s">
        <v>64</v>
      </c>
      <c r="B29" s="405" t="s">
        <v>12</v>
      </c>
      <c r="C29" s="406">
        <v>12</v>
      </c>
      <c r="D29" s="400" t="s">
        <v>993</v>
      </c>
      <c r="E29" s="407" t="s">
        <v>1013</v>
      </c>
      <c r="F29" s="407"/>
      <c r="G29" s="400" t="s">
        <v>1249</v>
      </c>
      <c r="H29" s="400" t="s">
        <v>839</v>
      </c>
      <c r="I29" s="400" t="s">
        <v>696</v>
      </c>
      <c r="J29" s="400" t="s">
        <v>1252</v>
      </c>
      <c r="K29" s="400"/>
      <c r="L29" s="400" t="s">
        <v>845</v>
      </c>
      <c r="M29" s="400" t="s">
        <v>97</v>
      </c>
      <c r="N29" s="400" t="s">
        <v>1030</v>
      </c>
      <c r="O29" s="408" t="s">
        <v>696</v>
      </c>
      <c r="P29" s="409" t="s">
        <v>433</v>
      </c>
      <c r="Q29" s="405" t="s">
        <v>87</v>
      </c>
    </row>
    <row r="30" spans="1:56" s="378" customFormat="1" ht="65" x14ac:dyDescent="0.3">
      <c r="A30" s="305" t="s">
        <v>64</v>
      </c>
      <c r="B30" s="323" t="s">
        <v>12</v>
      </c>
      <c r="C30" s="380">
        <v>12</v>
      </c>
      <c r="D30" s="305" t="s">
        <v>993</v>
      </c>
      <c r="E30" s="312" t="s">
        <v>1013</v>
      </c>
      <c r="F30" s="312"/>
      <c r="G30" s="305" t="s">
        <v>1249</v>
      </c>
      <c r="H30" s="361" t="s">
        <v>839</v>
      </c>
      <c r="I30" s="305" t="s">
        <v>699</v>
      </c>
      <c r="J30" s="547" t="s">
        <v>1348</v>
      </c>
      <c r="K30" s="305" t="s">
        <v>1332</v>
      </c>
      <c r="L30" s="361" t="s">
        <v>845</v>
      </c>
      <c r="M30" s="305" t="s">
        <v>97</v>
      </c>
      <c r="N30" s="361" t="s">
        <v>1030</v>
      </c>
      <c r="O30" s="305" t="s">
        <v>699</v>
      </c>
      <c r="P30" s="323" t="s">
        <v>433</v>
      </c>
      <c r="Q30" s="323" t="s">
        <v>87</v>
      </c>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row>
    <row r="31" spans="1:56" s="378" customFormat="1" ht="91" hidden="1" x14ac:dyDescent="0.3">
      <c r="A31" s="400" t="s">
        <v>64</v>
      </c>
      <c r="B31" s="405" t="s">
        <v>12</v>
      </c>
      <c r="C31" s="406">
        <v>13</v>
      </c>
      <c r="D31" s="400" t="s">
        <v>996</v>
      </c>
      <c r="E31" s="407" t="s">
        <v>1021</v>
      </c>
      <c r="F31" s="407" t="s">
        <v>1155</v>
      </c>
      <c r="G31" s="400" t="s">
        <v>1249</v>
      </c>
      <c r="H31" s="400" t="s">
        <v>839</v>
      </c>
      <c r="I31" s="400" t="s">
        <v>696</v>
      </c>
      <c r="J31" s="400" t="s">
        <v>1253</v>
      </c>
      <c r="K31" s="400"/>
      <c r="L31" s="400" t="s">
        <v>845</v>
      </c>
      <c r="M31" s="400" t="s">
        <v>97</v>
      </c>
      <c r="N31" s="400" t="s">
        <v>1030</v>
      </c>
      <c r="O31" s="408" t="s">
        <v>696</v>
      </c>
      <c r="P31" s="409" t="s">
        <v>433</v>
      </c>
      <c r="Q31" s="405" t="s">
        <v>100</v>
      </c>
    </row>
    <row r="32" spans="1:56" s="378" customFormat="1" ht="39" x14ac:dyDescent="0.3">
      <c r="A32" s="305" t="s">
        <v>64</v>
      </c>
      <c r="B32" s="323" t="s">
        <v>12</v>
      </c>
      <c r="C32" s="380">
        <v>13</v>
      </c>
      <c r="D32" s="305" t="s">
        <v>996</v>
      </c>
      <c r="E32" s="312" t="s">
        <v>1021</v>
      </c>
      <c r="F32" s="312" t="s">
        <v>1155</v>
      </c>
      <c r="G32" s="305" t="s">
        <v>1249</v>
      </c>
      <c r="H32" s="361" t="s">
        <v>839</v>
      </c>
      <c r="I32" s="305" t="s">
        <v>699</v>
      </c>
      <c r="J32" s="547" t="s">
        <v>1342</v>
      </c>
      <c r="K32" s="305" t="s">
        <v>1332</v>
      </c>
      <c r="L32" s="361" t="s">
        <v>845</v>
      </c>
      <c r="M32" s="305" t="s">
        <v>97</v>
      </c>
      <c r="N32" s="361" t="s">
        <v>1030</v>
      </c>
      <c r="O32" s="305" t="s">
        <v>699</v>
      </c>
      <c r="P32" s="323" t="s">
        <v>433</v>
      </c>
      <c r="Q32" s="323" t="s">
        <v>100</v>
      </c>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row>
    <row r="33" spans="1:56" s="378" customFormat="1" ht="39" hidden="1" x14ac:dyDescent="0.3">
      <c r="A33" s="400" t="s">
        <v>64</v>
      </c>
      <c r="B33" s="405" t="s">
        <v>12</v>
      </c>
      <c r="C33" s="406">
        <v>14</v>
      </c>
      <c r="D33" s="416" t="s">
        <v>1000</v>
      </c>
      <c r="E33" s="407" t="s">
        <v>1021</v>
      </c>
      <c r="F33" s="407" t="s">
        <v>1154</v>
      </c>
      <c r="G33" s="400" t="s">
        <v>1249</v>
      </c>
      <c r="H33" s="400" t="s">
        <v>839</v>
      </c>
      <c r="I33" s="400" t="s">
        <v>696</v>
      </c>
      <c r="J33" s="400" t="s">
        <v>1254</v>
      </c>
      <c r="K33" s="400"/>
      <c r="L33" s="400" t="s">
        <v>845</v>
      </c>
      <c r="M33" s="400" t="s">
        <v>97</v>
      </c>
      <c r="N33" s="400" t="s">
        <v>1030</v>
      </c>
      <c r="O33" s="408" t="s">
        <v>696</v>
      </c>
      <c r="P33" s="409" t="s">
        <v>433</v>
      </c>
      <c r="Q33" s="405">
        <v>4</v>
      </c>
    </row>
    <row r="34" spans="1:56" s="378" customFormat="1" ht="65" x14ac:dyDescent="0.3">
      <c r="A34" s="305" t="s">
        <v>64</v>
      </c>
      <c r="B34" s="323" t="s">
        <v>12</v>
      </c>
      <c r="C34" s="380">
        <v>14</v>
      </c>
      <c r="D34" s="383" t="s">
        <v>1000</v>
      </c>
      <c r="E34" s="312" t="s">
        <v>1021</v>
      </c>
      <c r="F34" s="312" t="s">
        <v>1154</v>
      </c>
      <c r="G34" s="305" t="s">
        <v>1249</v>
      </c>
      <c r="H34" s="361" t="s">
        <v>839</v>
      </c>
      <c r="I34" s="305" t="s">
        <v>699</v>
      </c>
      <c r="J34" s="547" t="s">
        <v>1343</v>
      </c>
      <c r="K34" s="305" t="s">
        <v>1344</v>
      </c>
      <c r="L34" s="361" t="s">
        <v>845</v>
      </c>
      <c r="M34" s="305" t="s">
        <v>97</v>
      </c>
      <c r="N34" s="361" t="s">
        <v>1030</v>
      </c>
      <c r="O34" s="305" t="s">
        <v>699</v>
      </c>
      <c r="P34" s="323" t="s">
        <v>433</v>
      </c>
      <c r="Q34" s="323">
        <v>4</v>
      </c>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row>
    <row r="35" spans="1:56" s="378" customFormat="1" ht="78" hidden="1" x14ac:dyDescent="0.3">
      <c r="A35" s="400" t="s">
        <v>152</v>
      </c>
      <c r="B35" s="405" t="s">
        <v>16</v>
      </c>
      <c r="C35" s="406">
        <v>1</v>
      </c>
      <c r="D35" s="400" t="s">
        <v>943</v>
      </c>
      <c r="E35" s="407" t="s">
        <v>1021</v>
      </c>
      <c r="F35" s="407" t="s">
        <v>1119</v>
      </c>
      <c r="G35" s="400" t="s">
        <v>1234</v>
      </c>
      <c r="H35" s="400" t="s">
        <v>839</v>
      </c>
      <c r="I35" s="400" t="s">
        <v>696</v>
      </c>
      <c r="J35" s="400" t="s">
        <v>1275</v>
      </c>
      <c r="K35" s="400"/>
      <c r="L35" s="400" t="s">
        <v>845</v>
      </c>
      <c r="M35" s="400" t="s">
        <v>156</v>
      </c>
      <c r="N35" s="400" t="s">
        <v>1030</v>
      </c>
      <c r="O35" s="408" t="s">
        <v>696</v>
      </c>
      <c r="P35" s="409" t="s">
        <v>1195</v>
      </c>
      <c r="Q35" s="405" t="s">
        <v>387</v>
      </c>
    </row>
    <row r="36" spans="1:56" s="549" customFormat="1" ht="60.75" customHeight="1" x14ac:dyDescent="0.3">
      <c r="A36" s="386" t="s">
        <v>152</v>
      </c>
      <c r="B36" s="390" t="s">
        <v>16</v>
      </c>
      <c r="C36" s="387">
        <v>1</v>
      </c>
      <c r="D36" s="386" t="s">
        <v>943</v>
      </c>
      <c r="E36" s="388" t="s">
        <v>1021</v>
      </c>
      <c r="F36" s="388" t="s">
        <v>1119</v>
      </c>
      <c r="G36" s="386" t="s">
        <v>1234</v>
      </c>
      <c r="H36" s="389" t="s">
        <v>839</v>
      </c>
      <c r="I36" s="386" t="s">
        <v>699</v>
      </c>
      <c r="J36" s="386" t="s">
        <v>1275</v>
      </c>
      <c r="K36" s="386" t="s">
        <v>1490</v>
      </c>
      <c r="L36" s="389" t="s">
        <v>845</v>
      </c>
      <c r="M36" s="386" t="s">
        <v>156</v>
      </c>
      <c r="N36" s="389" t="s">
        <v>1030</v>
      </c>
      <c r="O36" s="386" t="s">
        <v>699</v>
      </c>
      <c r="P36" s="390" t="s">
        <v>1195</v>
      </c>
      <c r="Q36" s="390" t="s">
        <v>387</v>
      </c>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row>
    <row r="37" spans="1:56" s="378" customFormat="1" ht="26" hidden="1" x14ac:dyDescent="0.3">
      <c r="A37" s="400" t="s">
        <v>152</v>
      </c>
      <c r="B37" s="405" t="s">
        <v>20</v>
      </c>
      <c r="C37" s="406">
        <v>2</v>
      </c>
      <c r="D37" s="400" t="s">
        <v>951</v>
      </c>
      <c r="E37" s="407" t="s">
        <v>1006</v>
      </c>
      <c r="F37" s="407"/>
      <c r="G37" s="400" t="s">
        <v>1232</v>
      </c>
      <c r="H37" s="400" t="s">
        <v>839</v>
      </c>
      <c r="I37" s="400" t="s">
        <v>696</v>
      </c>
      <c r="J37" s="400" t="s">
        <v>1233</v>
      </c>
      <c r="K37" s="400"/>
      <c r="L37" s="400" t="s">
        <v>845</v>
      </c>
      <c r="M37" s="400" t="s">
        <v>156</v>
      </c>
      <c r="N37" s="400" t="s">
        <v>1030</v>
      </c>
      <c r="O37" s="408" t="s">
        <v>696</v>
      </c>
      <c r="P37" s="409" t="s">
        <v>774</v>
      </c>
      <c r="Q37" s="405" t="s">
        <v>154</v>
      </c>
    </row>
    <row r="38" spans="1:56" s="549" customFormat="1" ht="65" x14ac:dyDescent="0.3">
      <c r="A38" s="386" t="s">
        <v>152</v>
      </c>
      <c r="B38" s="390" t="s">
        <v>20</v>
      </c>
      <c r="C38" s="387">
        <v>2</v>
      </c>
      <c r="D38" s="386" t="s">
        <v>951</v>
      </c>
      <c r="E38" s="388" t="s">
        <v>1006</v>
      </c>
      <c r="F38" s="388"/>
      <c r="G38" s="386" t="s">
        <v>1232</v>
      </c>
      <c r="H38" s="389" t="s">
        <v>839</v>
      </c>
      <c r="I38" s="386" t="s">
        <v>699</v>
      </c>
      <c r="J38" s="386" t="s">
        <v>1233</v>
      </c>
      <c r="K38" s="386" t="s">
        <v>1491</v>
      </c>
      <c r="L38" s="389" t="s">
        <v>845</v>
      </c>
      <c r="M38" s="386" t="s">
        <v>156</v>
      </c>
      <c r="N38" s="389" t="s">
        <v>1030</v>
      </c>
      <c r="O38" s="386" t="s">
        <v>699</v>
      </c>
      <c r="P38" s="390" t="s">
        <v>774</v>
      </c>
      <c r="Q38" s="390" t="s">
        <v>154</v>
      </c>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row>
    <row r="39" spans="1:56" s="378" customFormat="1" ht="26" hidden="1" x14ac:dyDescent="0.3">
      <c r="A39" s="400" t="s">
        <v>152</v>
      </c>
      <c r="B39" s="405" t="s">
        <v>20</v>
      </c>
      <c r="C39" s="406">
        <v>3</v>
      </c>
      <c r="D39" s="400" t="s">
        <v>959</v>
      </c>
      <c r="E39" s="407" t="s">
        <v>1021</v>
      </c>
      <c r="F39" s="407" t="s">
        <v>1276</v>
      </c>
      <c r="G39" s="413">
        <v>20197</v>
      </c>
      <c r="H39" s="400" t="s">
        <v>839</v>
      </c>
      <c r="I39" s="400" t="s">
        <v>696</v>
      </c>
      <c r="J39" s="400" t="s">
        <v>1120</v>
      </c>
      <c r="K39" s="400"/>
      <c r="L39" s="400" t="s">
        <v>845</v>
      </c>
      <c r="M39" s="400" t="s">
        <v>156</v>
      </c>
      <c r="N39" s="400" t="s">
        <v>1030</v>
      </c>
      <c r="O39" s="408" t="s">
        <v>696</v>
      </c>
      <c r="P39" s="409" t="s">
        <v>438</v>
      </c>
      <c r="Q39" s="405">
        <v>1</v>
      </c>
    </row>
    <row r="40" spans="1:56" s="549" customFormat="1" ht="38.25" customHeight="1" x14ac:dyDescent="0.3">
      <c r="A40" s="386" t="s">
        <v>152</v>
      </c>
      <c r="B40" s="390" t="s">
        <v>20</v>
      </c>
      <c r="C40" s="387">
        <v>3</v>
      </c>
      <c r="D40" s="386" t="s">
        <v>959</v>
      </c>
      <c r="E40" s="388" t="s">
        <v>1021</v>
      </c>
      <c r="F40" s="388" t="s">
        <v>1276</v>
      </c>
      <c r="G40" s="550">
        <v>16667</v>
      </c>
      <c r="H40" s="389" t="s">
        <v>839</v>
      </c>
      <c r="I40" s="386" t="s">
        <v>699</v>
      </c>
      <c r="J40" s="551" t="s">
        <v>1350</v>
      </c>
      <c r="K40" s="386" t="s">
        <v>1486</v>
      </c>
      <c r="L40" s="389" t="s">
        <v>845</v>
      </c>
      <c r="M40" s="386" t="s">
        <v>156</v>
      </c>
      <c r="N40" s="389" t="s">
        <v>1030</v>
      </c>
      <c r="O40" s="386" t="s">
        <v>699</v>
      </c>
      <c r="P40" s="390" t="s">
        <v>438</v>
      </c>
      <c r="Q40" s="390">
        <v>1</v>
      </c>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row>
    <row r="41" spans="1:56" s="378" customFormat="1" ht="52" hidden="1" x14ac:dyDescent="0.3">
      <c r="A41" s="400" t="s">
        <v>152</v>
      </c>
      <c r="B41" s="405" t="s">
        <v>20</v>
      </c>
      <c r="C41" s="406">
        <v>4</v>
      </c>
      <c r="D41" s="400" t="s">
        <v>966</v>
      </c>
      <c r="E41" s="407" t="s">
        <v>1021</v>
      </c>
      <c r="F41" s="407" t="s">
        <v>1277</v>
      </c>
      <c r="G41" s="408">
        <v>21</v>
      </c>
      <c r="H41" s="400" t="s">
        <v>839</v>
      </c>
      <c r="I41" s="400" t="s">
        <v>696</v>
      </c>
      <c r="J41" s="400" t="s">
        <v>1123</v>
      </c>
      <c r="K41" s="400"/>
      <c r="L41" s="400" t="s">
        <v>845</v>
      </c>
      <c r="M41" s="400" t="s">
        <v>156</v>
      </c>
      <c r="N41" s="400" t="s">
        <v>1030</v>
      </c>
      <c r="O41" s="408" t="s">
        <v>696</v>
      </c>
      <c r="P41" s="409" t="s">
        <v>438</v>
      </c>
      <c r="Q41" s="405" t="s">
        <v>100</v>
      </c>
    </row>
    <row r="42" spans="1:56" s="549" customFormat="1" ht="52" x14ac:dyDescent="0.3">
      <c r="A42" s="386" t="s">
        <v>152</v>
      </c>
      <c r="B42" s="390" t="s">
        <v>20</v>
      </c>
      <c r="C42" s="387">
        <v>4</v>
      </c>
      <c r="D42" s="386" t="s">
        <v>966</v>
      </c>
      <c r="E42" s="388" t="s">
        <v>1021</v>
      </c>
      <c r="F42" s="388" t="s">
        <v>1277</v>
      </c>
      <c r="G42" s="386">
        <v>8</v>
      </c>
      <c r="H42" s="389" t="s">
        <v>839</v>
      </c>
      <c r="I42" s="386" t="s">
        <v>699</v>
      </c>
      <c r="J42" s="551" t="s">
        <v>1355</v>
      </c>
      <c r="K42" s="386" t="s">
        <v>1492</v>
      </c>
      <c r="L42" s="389" t="s">
        <v>845</v>
      </c>
      <c r="M42" s="386" t="s">
        <v>156</v>
      </c>
      <c r="N42" s="389" t="s">
        <v>1030</v>
      </c>
      <c r="O42" s="386" t="s">
        <v>699</v>
      </c>
      <c r="P42" s="390" t="s">
        <v>438</v>
      </c>
      <c r="Q42" s="390" t="s">
        <v>100</v>
      </c>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79"/>
      <c r="BC42" s="379"/>
      <c r="BD42" s="379"/>
    </row>
    <row r="43" spans="1:56" s="378" customFormat="1" ht="39" hidden="1" x14ac:dyDescent="0.3">
      <c r="A43" s="400" t="s">
        <v>152</v>
      </c>
      <c r="B43" s="405" t="s">
        <v>20</v>
      </c>
      <c r="C43" s="406">
        <v>5</v>
      </c>
      <c r="D43" s="400" t="s">
        <v>969</v>
      </c>
      <c r="E43" s="407" t="s">
        <v>1021</v>
      </c>
      <c r="F43" s="407" t="s">
        <v>1122</v>
      </c>
      <c r="G43" s="400">
        <v>120</v>
      </c>
      <c r="H43" s="400" t="s">
        <v>839</v>
      </c>
      <c r="I43" s="400" t="s">
        <v>696</v>
      </c>
      <c r="J43" s="400" t="s">
        <v>1121</v>
      </c>
      <c r="K43" s="400"/>
      <c r="L43" s="400" t="s">
        <v>845</v>
      </c>
      <c r="M43" s="400" t="s">
        <v>156</v>
      </c>
      <c r="N43" s="400" t="s">
        <v>1030</v>
      </c>
      <c r="O43" s="408" t="s">
        <v>696</v>
      </c>
      <c r="P43" s="409" t="s">
        <v>438</v>
      </c>
      <c r="Q43" s="405" t="s">
        <v>87</v>
      </c>
    </row>
    <row r="44" spans="1:56" s="549" customFormat="1" ht="52" x14ac:dyDescent="0.3">
      <c r="A44" s="386" t="s">
        <v>152</v>
      </c>
      <c r="B44" s="390" t="s">
        <v>20</v>
      </c>
      <c r="C44" s="387">
        <v>5</v>
      </c>
      <c r="D44" s="386" t="s">
        <v>969</v>
      </c>
      <c r="E44" s="388" t="s">
        <v>1021</v>
      </c>
      <c r="F44" s="388" t="s">
        <v>1122</v>
      </c>
      <c r="G44" s="386">
        <v>108</v>
      </c>
      <c r="H44" s="389" t="s">
        <v>839</v>
      </c>
      <c r="I44" s="386" t="s">
        <v>699</v>
      </c>
      <c r="J44" s="551" t="s">
        <v>1349</v>
      </c>
      <c r="K44" s="386" t="s">
        <v>1494</v>
      </c>
      <c r="L44" s="389" t="s">
        <v>845</v>
      </c>
      <c r="M44" s="386" t="s">
        <v>156</v>
      </c>
      <c r="N44" s="389" t="s">
        <v>1030</v>
      </c>
      <c r="O44" s="386" t="s">
        <v>699</v>
      </c>
      <c r="P44" s="390" t="s">
        <v>438</v>
      </c>
      <c r="Q44" s="390" t="s">
        <v>87</v>
      </c>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row>
    <row r="45" spans="1:56" s="378" customFormat="1" ht="39" hidden="1" x14ac:dyDescent="0.3">
      <c r="A45" s="400" t="s">
        <v>152</v>
      </c>
      <c r="B45" s="405" t="s">
        <v>20</v>
      </c>
      <c r="C45" s="406">
        <v>6</v>
      </c>
      <c r="D45" s="400" t="s">
        <v>974</v>
      </c>
      <c r="E45" s="407" t="s">
        <v>1021</v>
      </c>
      <c r="F45" s="407" t="s">
        <v>1125</v>
      </c>
      <c r="G45" s="417">
        <v>0.96</v>
      </c>
      <c r="H45" s="400" t="s">
        <v>839</v>
      </c>
      <c r="I45" s="400" t="s">
        <v>696</v>
      </c>
      <c r="J45" s="400" t="s">
        <v>1124</v>
      </c>
      <c r="K45" s="400"/>
      <c r="L45" s="400" t="s">
        <v>845</v>
      </c>
      <c r="M45" s="400" t="s">
        <v>156</v>
      </c>
      <c r="N45" s="400" t="s">
        <v>1030</v>
      </c>
      <c r="O45" s="408" t="s">
        <v>696</v>
      </c>
      <c r="P45" s="409" t="s">
        <v>438</v>
      </c>
      <c r="Q45" s="405" t="s">
        <v>55</v>
      </c>
    </row>
    <row r="46" spans="1:56" s="549" customFormat="1" ht="39" x14ac:dyDescent="0.3">
      <c r="A46" s="386" t="s">
        <v>152</v>
      </c>
      <c r="B46" s="390" t="s">
        <v>20</v>
      </c>
      <c r="C46" s="387">
        <v>6</v>
      </c>
      <c r="D46" s="386" t="s">
        <v>974</v>
      </c>
      <c r="E46" s="388" t="s">
        <v>1021</v>
      </c>
      <c r="F46" s="388" t="s">
        <v>1125</v>
      </c>
      <c r="G46" s="552">
        <v>0.95</v>
      </c>
      <c r="H46" s="389" t="s">
        <v>839</v>
      </c>
      <c r="I46" s="386" t="s">
        <v>699</v>
      </c>
      <c r="J46" s="551" t="s">
        <v>1351</v>
      </c>
      <c r="K46" s="386" t="s">
        <v>1495</v>
      </c>
      <c r="L46" s="389" t="s">
        <v>845</v>
      </c>
      <c r="M46" s="386" t="s">
        <v>156</v>
      </c>
      <c r="N46" s="389" t="s">
        <v>1030</v>
      </c>
      <c r="O46" s="386" t="s">
        <v>699</v>
      </c>
      <c r="P46" s="390" t="s">
        <v>438</v>
      </c>
      <c r="Q46" s="390" t="s">
        <v>55</v>
      </c>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79"/>
      <c r="AY46" s="379"/>
      <c r="AZ46" s="379"/>
      <c r="BA46" s="379"/>
      <c r="BB46" s="379"/>
      <c r="BC46" s="379"/>
      <c r="BD46" s="379"/>
    </row>
    <row r="47" spans="1:56" s="378" customFormat="1" ht="52" hidden="1" x14ac:dyDescent="0.3">
      <c r="A47" s="400" t="s">
        <v>152</v>
      </c>
      <c r="B47" s="405" t="s">
        <v>20</v>
      </c>
      <c r="C47" s="406">
        <v>7</v>
      </c>
      <c r="D47" s="400" t="s">
        <v>978</v>
      </c>
      <c r="E47" s="407" t="s">
        <v>1021</v>
      </c>
      <c r="F47" s="407" t="s">
        <v>1128</v>
      </c>
      <c r="G47" s="400" t="s">
        <v>1025</v>
      </c>
      <c r="H47" s="400" t="s">
        <v>839</v>
      </c>
      <c r="I47" s="400" t="s">
        <v>696</v>
      </c>
      <c r="J47" s="400" t="s">
        <v>1026</v>
      </c>
      <c r="K47" s="400"/>
      <c r="L47" s="400" t="s">
        <v>845</v>
      </c>
      <c r="M47" s="400" t="s">
        <v>156</v>
      </c>
      <c r="N47" s="400" t="s">
        <v>1030</v>
      </c>
      <c r="O47" s="408" t="s">
        <v>696</v>
      </c>
      <c r="P47" s="409" t="s">
        <v>438</v>
      </c>
      <c r="Q47" s="405">
        <v>2</v>
      </c>
    </row>
    <row r="48" spans="1:56" s="549" customFormat="1" ht="156" x14ac:dyDescent="0.3">
      <c r="A48" s="386" t="s">
        <v>152</v>
      </c>
      <c r="B48" s="390" t="s">
        <v>20</v>
      </c>
      <c r="C48" s="387">
        <v>7</v>
      </c>
      <c r="D48" s="386" t="s">
        <v>978</v>
      </c>
      <c r="E48" s="388" t="s">
        <v>1011</v>
      </c>
      <c r="F48" s="388" t="s">
        <v>1128</v>
      </c>
      <c r="G48" s="552">
        <v>0.01</v>
      </c>
      <c r="H48" s="389" t="s">
        <v>839</v>
      </c>
      <c r="I48" s="386" t="s">
        <v>699</v>
      </c>
      <c r="J48" s="551" t="s">
        <v>1501</v>
      </c>
      <c r="K48" s="386" t="s">
        <v>1493</v>
      </c>
      <c r="L48" s="389" t="s">
        <v>845</v>
      </c>
      <c r="M48" s="386" t="s">
        <v>156</v>
      </c>
      <c r="N48" s="389" t="s">
        <v>1030</v>
      </c>
      <c r="O48" s="386" t="s">
        <v>699</v>
      </c>
      <c r="P48" s="390" t="s">
        <v>438</v>
      </c>
      <c r="Q48" s="390">
        <v>2</v>
      </c>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379"/>
    </row>
    <row r="49" spans="1:56" s="378" customFormat="1" ht="52" hidden="1" x14ac:dyDescent="0.3">
      <c r="A49" s="400" t="s">
        <v>152</v>
      </c>
      <c r="B49" s="405" t="s">
        <v>24</v>
      </c>
      <c r="C49" s="406">
        <v>8</v>
      </c>
      <c r="D49" s="400" t="s">
        <v>981</v>
      </c>
      <c r="E49" s="407" t="s">
        <v>1021</v>
      </c>
      <c r="F49" s="407" t="s">
        <v>1129</v>
      </c>
      <c r="G49" s="400" t="s">
        <v>1025</v>
      </c>
      <c r="H49" s="400" t="s">
        <v>839</v>
      </c>
      <c r="I49" s="400" t="s">
        <v>696</v>
      </c>
      <c r="J49" s="400" t="s">
        <v>1026</v>
      </c>
      <c r="K49" s="400"/>
      <c r="L49" s="400" t="s">
        <v>845</v>
      </c>
      <c r="M49" s="400" t="s">
        <v>156</v>
      </c>
      <c r="N49" s="400" t="s">
        <v>1030</v>
      </c>
      <c r="O49" s="408" t="s">
        <v>696</v>
      </c>
      <c r="P49" s="409" t="s">
        <v>437</v>
      </c>
      <c r="Q49" s="405">
        <v>1</v>
      </c>
    </row>
    <row r="50" spans="1:56" s="549" customFormat="1" ht="52" x14ac:dyDescent="0.3">
      <c r="A50" s="386" t="s">
        <v>152</v>
      </c>
      <c r="B50" s="390" t="s">
        <v>24</v>
      </c>
      <c r="C50" s="387">
        <v>8</v>
      </c>
      <c r="D50" s="386" t="s">
        <v>981</v>
      </c>
      <c r="E50" s="388" t="s">
        <v>1021</v>
      </c>
      <c r="F50" s="388" t="s">
        <v>1129</v>
      </c>
      <c r="G50" s="550">
        <v>88000</v>
      </c>
      <c r="H50" s="389" t="s">
        <v>839</v>
      </c>
      <c r="I50" s="386" t="s">
        <v>699</v>
      </c>
      <c r="J50" s="551" t="s">
        <v>1352</v>
      </c>
      <c r="K50" s="386" t="s">
        <v>1495</v>
      </c>
      <c r="L50" s="389" t="s">
        <v>845</v>
      </c>
      <c r="M50" s="386" t="s">
        <v>156</v>
      </c>
      <c r="N50" s="389" t="s">
        <v>1030</v>
      </c>
      <c r="O50" s="386" t="s">
        <v>699</v>
      </c>
      <c r="P50" s="390" t="s">
        <v>437</v>
      </c>
      <c r="Q50" s="390">
        <v>1</v>
      </c>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79"/>
      <c r="AY50" s="379"/>
      <c r="AZ50" s="379"/>
      <c r="BA50" s="379"/>
      <c r="BB50" s="379"/>
      <c r="BC50" s="379"/>
      <c r="BD50" s="379"/>
    </row>
    <row r="51" spans="1:56" s="378" customFormat="1" ht="52" hidden="1" x14ac:dyDescent="0.3">
      <c r="A51" s="400" t="s">
        <v>152</v>
      </c>
      <c r="B51" s="405" t="s">
        <v>24</v>
      </c>
      <c r="C51" s="406">
        <v>9</v>
      </c>
      <c r="D51" s="400" t="s">
        <v>984</v>
      </c>
      <c r="E51" s="407" t="s">
        <v>1021</v>
      </c>
      <c r="F51" s="407" t="s">
        <v>716</v>
      </c>
      <c r="G51" s="400" t="s">
        <v>1025</v>
      </c>
      <c r="H51" s="400" t="s">
        <v>839</v>
      </c>
      <c r="I51" s="400" t="s">
        <v>696</v>
      </c>
      <c r="J51" s="400" t="s">
        <v>1026</v>
      </c>
      <c r="K51" s="400"/>
      <c r="L51" s="400" t="s">
        <v>845</v>
      </c>
      <c r="M51" s="400" t="s">
        <v>156</v>
      </c>
      <c r="N51" s="400" t="s">
        <v>1030</v>
      </c>
      <c r="O51" s="408" t="s">
        <v>696</v>
      </c>
      <c r="P51" s="409" t="s">
        <v>436</v>
      </c>
      <c r="Q51" s="405" t="s">
        <v>346</v>
      </c>
    </row>
    <row r="52" spans="1:56" s="549" customFormat="1" ht="65" x14ac:dyDescent="0.3">
      <c r="A52" s="386" t="s">
        <v>152</v>
      </c>
      <c r="B52" s="390" t="s">
        <v>24</v>
      </c>
      <c r="C52" s="387">
        <v>9</v>
      </c>
      <c r="D52" s="386" t="s">
        <v>984</v>
      </c>
      <c r="E52" s="388" t="s">
        <v>1021</v>
      </c>
      <c r="F52" s="388" t="s">
        <v>716</v>
      </c>
      <c r="G52" s="386" t="s">
        <v>1353</v>
      </c>
      <c r="H52" s="389" t="s">
        <v>839</v>
      </c>
      <c r="I52" s="386" t="s">
        <v>699</v>
      </c>
      <c r="J52" s="551" t="s">
        <v>1356</v>
      </c>
      <c r="K52" s="386" t="s">
        <v>1496</v>
      </c>
      <c r="L52" s="389" t="s">
        <v>845</v>
      </c>
      <c r="M52" s="386" t="s">
        <v>156</v>
      </c>
      <c r="N52" s="389" t="s">
        <v>1030</v>
      </c>
      <c r="O52" s="386" t="s">
        <v>699</v>
      </c>
      <c r="P52" s="390" t="s">
        <v>436</v>
      </c>
      <c r="Q52" s="390" t="s">
        <v>346</v>
      </c>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c r="BC52" s="379"/>
      <c r="BD52" s="379"/>
    </row>
    <row r="53" spans="1:56" s="378" customFormat="1" ht="52" hidden="1" x14ac:dyDescent="0.3">
      <c r="A53" s="400" t="s">
        <v>152</v>
      </c>
      <c r="B53" s="405" t="s">
        <v>24</v>
      </c>
      <c r="C53" s="406">
        <v>10</v>
      </c>
      <c r="D53" s="400" t="s">
        <v>988</v>
      </c>
      <c r="E53" s="407" t="s">
        <v>1021</v>
      </c>
      <c r="F53" s="407" t="s">
        <v>1277</v>
      </c>
      <c r="G53" s="400" t="s">
        <v>1130</v>
      </c>
      <c r="H53" s="400" t="s">
        <v>839</v>
      </c>
      <c r="I53" s="400" t="s">
        <v>696</v>
      </c>
      <c r="J53" s="400" t="s">
        <v>1123</v>
      </c>
      <c r="K53" s="400"/>
      <c r="L53" s="400" t="s">
        <v>845</v>
      </c>
      <c r="M53" s="400" t="s">
        <v>156</v>
      </c>
      <c r="N53" s="400" t="s">
        <v>1030</v>
      </c>
      <c r="O53" s="408" t="s">
        <v>696</v>
      </c>
      <c r="P53" s="409" t="s">
        <v>438</v>
      </c>
      <c r="Q53" s="405" t="s">
        <v>398</v>
      </c>
    </row>
    <row r="54" spans="1:56" s="549" customFormat="1" ht="39" x14ac:dyDescent="0.3">
      <c r="A54" s="386" t="s">
        <v>152</v>
      </c>
      <c r="B54" s="390" t="s">
        <v>24</v>
      </c>
      <c r="C54" s="387">
        <v>10</v>
      </c>
      <c r="D54" s="386" t="s">
        <v>988</v>
      </c>
      <c r="E54" s="388" t="s">
        <v>1021</v>
      </c>
      <c r="F54" s="388" t="s">
        <v>1277</v>
      </c>
      <c r="G54" s="386">
        <v>8</v>
      </c>
      <c r="H54" s="389" t="s">
        <v>839</v>
      </c>
      <c r="I54" s="386" t="s">
        <v>699</v>
      </c>
      <c r="J54" s="551" t="s">
        <v>1354</v>
      </c>
      <c r="K54" s="386" t="s">
        <v>1485</v>
      </c>
      <c r="L54" s="389" t="s">
        <v>845</v>
      </c>
      <c r="M54" s="386" t="s">
        <v>156</v>
      </c>
      <c r="N54" s="389" t="s">
        <v>1030</v>
      </c>
      <c r="O54" s="386" t="s">
        <v>699</v>
      </c>
      <c r="P54" s="390" t="s">
        <v>438</v>
      </c>
      <c r="Q54" s="390" t="s">
        <v>398</v>
      </c>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row>
    <row r="55" spans="1:56" s="378" customFormat="1" ht="78" hidden="1" x14ac:dyDescent="0.3">
      <c r="A55" s="400" t="s">
        <v>152</v>
      </c>
      <c r="B55" s="405" t="s">
        <v>12</v>
      </c>
      <c r="C55" s="406">
        <v>11</v>
      </c>
      <c r="D55" s="400" t="s">
        <v>1035</v>
      </c>
      <c r="E55" s="407" t="s">
        <v>1021</v>
      </c>
      <c r="F55" s="407" t="s">
        <v>1132</v>
      </c>
      <c r="G55" s="408" t="s">
        <v>1131</v>
      </c>
      <c r="H55" s="400" t="s">
        <v>839</v>
      </c>
      <c r="I55" s="400" t="s">
        <v>696</v>
      </c>
      <c r="J55" s="400" t="s">
        <v>1278</v>
      </c>
      <c r="K55" s="400"/>
      <c r="L55" s="400" t="s">
        <v>845</v>
      </c>
      <c r="M55" s="400" t="s">
        <v>156</v>
      </c>
      <c r="N55" s="400" t="s">
        <v>1030</v>
      </c>
      <c r="O55" s="408" t="s">
        <v>696</v>
      </c>
      <c r="P55" s="409" t="s">
        <v>438</v>
      </c>
      <c r="Q55" s="405" t="s">
        <v>346</v>
      </c>
    </row>
    <row r="56" spans="1:56" s="549" customFormat="1" ht="39" x14ac:dyDescent="0.3">
      <c r="A56" s="386" t="s">
        <v>152</v>
      </c>
      <c r="B56" s="390" t="s">
        <v>12</v>
      </c>
      <c r="C56" s="387">
        <v>11</v>
      </c>
      <c r="D56" s="386" t="s">
        <v>1035</v>
      </c>
      <c r="E56" s="388" t="s">
        <v>1021</v>
      </c>
      <c r="F56" s="388" t="s">
        <v>1132</v>
      </c>
      <c r="G56" s="386" t="s">
        <v>1353</v>
      </c>
      <c r="H56" s="389" t="s">
        <v>839</v>
      </c>
      <c r="I56" s="386" t="s">
        <v>699</v>
      </c>
      <c r="J56" s="551" t="s">
        <v>1357</v>
      </c>
      <c r="K56" s="386" t="s">
        <v>1484</v>
      </c>
      <c r="L56" s="389" t="s">
        <v>845</v>
      </c>
      <c r="M56" s="386" t="s">
        <v>156</v>
      </c>
      <c r="N56" s="389" t="s">
        <v>1030</v>
      </c>
      <c r="O56" s="386" t="s">
        <v>699</v>
      </c>
      <c r="P56" s="390" t="s">
        <v>438</v>
      </c>
      <c r="Q56" s="390" t="s">
        <v>346</v>
      </c>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79"/>
      <c r="AY56" s="379"/>
      <c r="AZ56" s="379"/>
      <c r="BA56" s="379"/>
      <c r="BB56" s="379"/>
      <c r="BC56" s="379"/>
      <c r="BD56" s="379"/>
    </row>
    <row r="57" spans="1:56" s="378" customFormat="1" ht="91" hidden="1" x14ac:dyDescent="0.3">
      <c r="A57" s="400" t="s">
        <v>152</v>
      </c>
      <c r="B57" s="405" t="s">
        <v>12</v>
      </c>
      <c r="C57" s="406">
        <v>12</v>
      </c>
      <c r="D57" s="400" t="s">
        <v>994</v>
      </c>
      <c r="E57" s="407" t="s">
        <v>1021</v>
      </c>
      <c r="F57" s="407" t="s">
        <v>1135</v>
      </c>
      <c r="G57" s="408">
        <v>500</v>
      </c>
      <c r="H57" s="400" t="s">
        <v>839</v>
      </c>
      <c r="I57" s="400" t="s">
        <v>696</v>
      </c>
      <c r="J57" s="400" t="s">
        <v>1134</v>
      </c>
      <c r="K57" s="400"/>
      <c r="L57" s="400" t="s">
        <v>845</v>
      </c>
      <c r="M57" s="400" t="s">
        <v>156</v>
      </c>
      <c r="N57" s="400" t="s">
        <v>1030</v>
      </c>
      <c r="O57" s="408" t="s">
        <v>696</v>
      </c>
      <c r="P57" s="409" t="s">
        <v>438</v>
      </c>
      <c r="Q57" s="405" t="s">
        <v>87</v>
      </c>
    </row>
    <row r="58" spans="1:56" s="549" customFormat="1" ht="52" x14ac:dyDescent="0.3">
      <c r="A58" s="386" t="s">
        <v>152</v>
      </c>
      <c r="B58" s="390" t="s">
        <v>12</v>
      </c>
      <c r="C58" s="387">
        <v>12</v>
      </c>
      <c r="D58" s="386" t="s">
        <v>994</v>
      </c>
      <c r="E58" s="388" t="s">
        <v>1021</v>
      </c>
      <c r="F58" s="388" t="s">
        <v>1135</v>
      </c>
      <c r="G58" s="386">
        <v>500</v>
      </c>
      <c r="H58" s="389" t="s">
        <v>839</v>
      </c>
      <c r="I58" s="386" t="s">
        <v>699</v>
      </c>
      <c r="J58" s="551" t="s">
        <v>1358</v>
      </c>
      <c r="K58" s="386" t="s">
        <v>1495</v>
      </c>
      <c r="L58" s="389" t="s">
        <v>845</v>
      </c>
      <c r="M58" s="386" t="s">
        <v>156</v>
      </c>
      <c r="N58" s="389" t="s">
        <v>1030</v>
      </c>
      <c r="O58" s="386" t="s">
        <v>699</v>
      </c>
      <c r="P58" s="390" t="s">
        <v>438</v>
      </c>
      <c r="Q58" s="390" t="s">
        <v>87</v>
      </c>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79"/>
      <c r="AY58" s="379"/>
      <c r="AZ58" s="379"/>
      <c r="BA58" s="379"/>
      <c r="BB58" s="379"/>
      <c r="BC58" s="379"/>
      <c r="BD58" s="379"/>
    </row>
    <row r="59" spans="1:56" s="378" customFormat="1" ht="52" hidden="1" x14ac:dyDescent="0.3">
      <c r="A59" s="400" t="s">
        <v>152</v>
      </c>
      <c r="B59" s="405" t="s">
        <v>12</v>
      </c>
      <c r="C59" s="406">
        <v>13</v>
      </c>
      <c r="D59" s="400" t="s">
        <v>1036</v>
      </c>
      <c r="E59" s="407" t="s">
        <v>1021</v>
      </c>
      <c r="F59" s="407" t="s">
        <v>1133</v>
      </c>
      <c r="G59" s="408" t="s">
        <v>1028</v>
      </c>
      <c r="H59" s="400" t="s">
        <v>839</v>
      </c>
      <c r="I59" s="400" t="s">
        <v>696</v>
      </c>
      <c r="J59" s="400" t="s">
        <v>1279</v>
      </c>
      <c r="K59" s="400"/>
      <c r="L59" s="400" t="s">
        <v>845</v>
      </c>
      <c r="M59" s="400" t="s">
        <v>156</v>
      </c>
      <c r="N59" s="400" t="s">
        <v>1030</v>
      </c>
      <c r="O59" s="408" t="s">
        <v>696</v>
      </c>
      <c r="P59" s="409" t="s">
        <v>438</v>
      </c>
      <c r="Q59" s="405" t="s">
        <v>87</v>
      </c>
    </row>
    <row r="60" spans="1:56" s="549" customFormat="1" ht="52" x14ac:dyDescent="0.3">
      <c r="A60" s="386" t="s">
        <v>152</v>
      </c>
      <c r="B60" s="390" t="s">
        <v>12</v>
      </c>
      <c r="C60" s="387">
        <v>13</v>
      </c>
      <c r="D60" s="386" t="s">
        <v>1036</v>
      </c>
      <c r="E60" s="388" t="s">
        <v>1021</v>
      </c>
      <c r="F60" s="388" t="s">
        <v>1133</v>
      </c>
      <c r="G60" s="386" t="s">
        <v>1028</v>
      </c>
      <c r="H60" s="389" t="s">
        <v>839</v>
      </c>
      <c r="I60" s="386" t="s">
        <v>699</v>
      </c>
      <c r="J60" s="551" t="s">
        <v>1359</v>
      </c>
      <c r="K60" s="386" t="s">
        <v>1495</v>
      </c>
      <c r="L60" s="389" t="s">
        <v>845</v>
      </c>
      <c r="M60" s="386" t="s">
        <v>156</v>
      </c>
      <c r="N60" s="389" t="s">
        <v>1030</v>
      </c>
      <c r="O60" s="386" t="s">
        <v>699</v>
      </c>
      <c r="P60" s="390" t="s">
        <v>438</v>
      </c>
      <c r="Q60" s="390" t="s">
        <v>87</v>
      </c>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79"/>
      <c r="AY60" s="379"/>
      <c r="AZ60" s="379"/>
      <c r="BA60" s="379"/>
      <c r="BB60" s="379"/>
      <c r="BC60" s="379"/>
      <c r="BD60" s="379"/>
    </row>
    <row r="61" spans="1:56" s="378" customFormat="1" ht="65" hidden="1" x14ac:dyDescent="0.3">
      <c r="A61" s="400" t="s">
        <v>369</v>
      </c>
      <c r="B61" s="405" t="s">
        <v>16</v>
      </c>
      <c r="C61" s="406">
        <v>1</v>
      </c>
      <c r="D61" s="400" t="s">
        <v>940</v>
      </c>
      <c r="E61" s="407" t="s">
        <v>1021</v>
      </c>
      <c r="F61" s="407" t="s">
        <v>1159</v>
      </c>
      <c r="G61" s="408" t="s">
        <v>1139</v>
      </c>
      <c r="H61" s="400" t="s">
        <v>839</v>
      </c>
      <c r="I61" s="400" t="s">
        <v>696</v>
      </c>
      <c r="J61" s="400" t="s">
        <v>1160</v>
      </c>
      <c r="K61" s="400"/>
      <c r="L61" s="400" t="s">
        <v>845</v>
      </c>
      <c r="M61" s="400" t="s">
        <v>111</v>
      </c>
      <c r="N61" s="400" t="s">
        <v>1030</v>
      </c>
      <c r="O61" s="408" t="s">
        <v>696</v>
      </c>
      <c r="P61" s="409" t="s">
        <v>441</v>
      </c>
      <c r="Q61" s="405" t="s">
        <v>170</v>
      </c>
    </row>
    <row r="62" spans="1:56" s="378" customFormat="1" ht="169" x14ac:dyDescent="0.3">
      <c r="A62" s="305" t="s">
        <v>369</v>
      </c>
      <c r="B62" s="323" t="s">
        <v>16</v>
      </c>
      <c r="C62" s="380">
        <v>1</v>
      </c>
      <c r="D62" s="305" t="s">
        <v>940</v>
      </c>
      <c r="E62" s="312" t="s">
        <v>1021</v>
      </c>
      <c r="F62" s="312" t="s">
        <v>1159</v>
      </c>
      <c r="G62" s="305" t="s">
        <v>1139</v>
      </c>
      <c r="H62" s="361" t="s">
        <v>839</v>
      </c>
      <c r="I62" s="305" t="s">
        <v>699</v>
      </c>
      <c r="J62" s="305" t="s">
        <v>1160</v>
      </c>
      <c r="K62" s="270" t="s">
        <v>1481</v>
      </c>
      <c r="L62" s="361" t="s">
        <v>845</v>
      </c>
      <c r="M62" s="305" t="s">
        <v>111</v>
      </c>
      <c r="N62" s="361" t="s">
        <v>1030</v>
      </c>
      <c r="O62" s="305" t="s">
        <v>699</v>
      </c>
      <c r="P62" s="323" t="s">
        <v>441</v>
      </c>
      <c r="Q62" s="323" t="s">
        <v>170</v>
      </c>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row>
    <row r="63" spans="1:56" s="378" customFormat="1" ht="65" hidden="1" x14ac:dyDescent="0.3">
      <c r="A63" s="400" t="s">
        <v>369</v>
      </c>
      <c r="B63" s="405" t="s">
        <v>20</v>
      </c>
      <c r="C63" s="406">
        <v>2</v>
      </c>
      <c r="D63" s="400" t="s">
        <v>948</v>
      </c>
      <c r="E63" s="407" t="s">
        <v>1021</v>
      </c>
      <c r="F63" s="407" t="s">
        <v>1161</v>
      </c>
      <c r="G63" s="408" t="s">
        <v>1139</v>
      </c>
      <c r="H63" s="400" t="s">
        <v>839</v>
      </c>
      <c r="I63" s="400" t="s">
        <v>696</v>
      </c>
      <c r="J63" s="400" t="s">
        <v>1162</v>
      </c>
      <c r="K63" s="400"/>
      <c r="L63" s="400" t="s">
        <v>845</v>
      </c>
      <c r="M63" s="400" t="s">
        <v>111</v>
      </c>
      <c r="N63" s="400" t="s">
        <v>1030</v>
      </c>
      <c r="O63" s="408" t="s">
        <v>696</v>
      </c>
      <c r="P63" s="409" t="s">
        <v>441</v>
      </c>
      <c r="Q63" s="405" t="s">
        <v>100</v>
      </c>
    </row>
    <row r="64" spans="1:56" s="378" customFormat="1" ht="150.75" customHeight="1" x14ac:dyDescent="0.3">
      <c r="A64" s="305" t="s">
        <v>369</v>
      </c>
      <c r="B64" s="323" t="s">
        <v>20</v>
      </c>
      <c r="C64" s="380">
        <v>2</v>
      </c>
      <c r="D64" s="305" t="s">
        <v>948</v>
      </c>
      <c r="E64" s="312" t="s">
        <v>1021</v>
      </c>
      <c r="F64" s="312" t="s">
        <v>1161</v>
      </c>
      <c r="G64" s="305" t="s">
        <v>1139</v>
      </c>
      <c r="H64" s="361" t="s">
        <v>839</v>
      </c>
      <c r="I64" s="305" t="s">
        <v>699</v>
      </c>
      <c r="J64" s="547" t="s">
        <v>1482</v>
      </c>
      <c r="K64" s="270" t="s">
        <v>1481</v>
      </c>
      <c r="L64" s="361" t="s">
        <v>845</v>
      </c>
      <c r="M64" s="305" t="s">
        <v>111</v>
      </c>
      <c r="N64" s="361" t="s">
        <v>1030</v>
      </c>
      <c r="O64" s="305" t="s">
        <v>699</v>
      </c>
      <c r="P64" s="323" t="s">
        <v>441</v>
      </c>
      <c r="Q64" s="323" t="s">
        <v>100</v>
      </c>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79"/>
      <c r="AZ64" s="379"/>
      <c r="BA64" s="379"/>
      <c r="BB64" s="379"/>
      <c r="BC64" s="379"/>
      <c r="BD64" s="379"/>
    </row>
    <row r="65" spans="1:59" s="378" customFormat="1" ht="39" hidden="1" x14ac:dyDescent="0.3">
      <c r="A65" s="400" t="s">
        <v>369</v>
      </c>
      <c r="B65" s="405" t="s">
        <v>24</v>
      </c>
      <c r="C65" s="406">
        <v>3</v>
      </c>
      <c r="D65" s="400" t="s">
        <v>956</v>
      </c>
      <c r="E65" s="407" t="s">
        <v>1006</v>
      </c>
      <c r="F65" s="407"/>
      <c r="G65" s="400">
        <v>429</v>
      </c>
      <c r="H65" s="400" t="s">
        <v>839</v>
      </c>
      <c r="I65" s="400" t="s">
        <v>696</v>
      </c>
      <c r="J65" s="400" t="s">
        <v>1231</v>
      </c>
      <c r="K65" s="400"/>
      <c r="L65" s="400" t="s">
        <v>845</v>
      </c>
      <c r="M65" s="400" t="s">
        <v>10</v>
      </c>
      <c r="N65" s="400" t="s">
        <v>1030</v>
      </c>
      <c r="O65" s="408" t="s">
        <v>696</v>
      </c>
      <c r="P65" s="409" t="s">
        <v>1196</v>
      </c>
      <c r="Q65" s="405" t="s">
        <v>363</v>
      </c>
    </row>
    <row r="66" spans="1:59" s="378" customFormat="1" ht="169" x14ac:dyDescent="0.3">
      <c r="A66" s="305" t="s">
        <v>369</v>
      </c>
      <c r="B66" s="323" t="s">
        <v>24</v>
      </c>
      <c r="C66" s="380">
        <v>3</v>
      </c>
      <c r="D66" s="305" t="s">
        <v>956</v>
      </c>
      <c r="E66" s="312" t="s">
        <v>1006</v>
      </c>
      <c r="F66" s="312"/>
      <c r="G66" s="305" t="s">
        <v>1028</v>
      </c>
      <c r="H66" s="361" t="s">
        <v>839</v>
      </c>
      <c r="I66" s="305" t="s">
        <v>699</v>
      </c>
      <c r="J66" s="305" t="s">
        <v>1231</v>
      </c>
      <c r="K66" s="270" t="s">
        <v>1481</v>
      </c>
      <c r="L66" s="361" t="s">
        <v>845</v>
      </c>
      <c r="M66" s="305" t="s">
        <v>10</v>
      </c>
      <c r="N66" s="361" t="s">
        <v>1030</v>
      </c>
      <c r="O66" s="305" t="s">
        <v>699</v>
      </c>
      <c r="P66" s="323" t="s">
        <v>1196</v>
      </c>
      <c r="Q66" s="323" t="s">
        <v>363</v>
      </c>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79"/>
      <c r="AZ66" s="379"/>
      <c r="BA66" s="379"/>
      <c r="BB66" s="379"/>
      <c r="BC66" s="379"/>
      <c r="BD66" s="379"/>
    </row>
    <row r="67" spans="1:59" s="378" customFormat="1" ht="26" hidden="1" x14ac:dyDescent="0.3">
      <c r="A67" s="400" t="s">
        <v>369</v>
      </c>
      <c r="B67" s="405" t="s">
        <v>12</v>
      </c>
      <c r="C67" s="406">
        <v>4</v>
      </c>
      <c r="D67" s="400" t="s">
        <v>963</v>
      </c>
      <c r="E67" s="407" t="s">
        <v>1006</v>
      </c>
      <c r="F67" s="407"/>
      <c r="G67" s="408" t="s">
        <v>1164</v>
      </c>
      <c r="H67" s="400" t="s">
        <v>839</v>
      </c>
      <c r="I67" s="400" t="s">
        <v>696</v>
      </c>
      <c r="J67" s="400" t="s">
        <v>1163</v>
      </c>
      <c r="K67" s="400"/>
      <c r="L67" s="400" t="s">
        <v>845</v>
      </c>
      <c r="M67" s="400" t="s">
        <v>10</v>
      </c>
      <c r="N67" s="400" t="s">
        <v>1030</v>
      </c>
      <c r="O67" s="408" t="s">
        <v>696</v>
      </c>
      <c r="P67" s="409" t="s">
        <v>440</v>
      </c>
      <c r="Q67" s="405" t="s">
        <v>365</v>
      </c>
    </row>
    <row r="68" spans="1:59" s="378" customFormat="1" ht="26" x14ac:dyDescent="0.3">
      <c r="A68" s="305" t="s">
        <v>369</v>
      </c>
      <c r="B68" s="323" t="s">
        <v>12</v>
      </c>
      <c r="C68" s="380">
        <v>4</v>
      </c>
      <c r="D68" s="305" t="s">
        <v>963</v>
      </c>
      <c r="E68" s="312" t="s">
        <v>1006</v>
      </c>
      <c r="F68" s="312"/>
      <c r="G68" s="548">
        <v>15989</v>
      </c>
      <c r="H68" s="361" t="s">
        <v>839</v>
      </c>
      <c r="I68" s="305" t="s">
        <v>699</v>
      </c>
      <c r="J68" s="547" t="s">
        <v>1360</v>
      </c>
      <c r="K68" s="305" t="s">
        <v>1483</v>
      </c>
      <c r="L68" s="361" t="s">
        <v>845</v>
      </c>
      <c r="M68" s="305" t="s">
        <v>10</v>
      </c>
      <c r="N68" s="361" t="s">
        <v>1030</v>
      </c>
      <c r="O68" s="305" t="s">
        <v>699</v>
      </c>
      <c r="P68" s="323" t="s">
        <v>440</v>
      </c>
      <c r="Q68" s="323" t="s">
        <v>365</v>
      </c>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c r="BC68" s="379"/>
      <c r="BD68" s="379"/>
    </row>
    <row r="69" spans="1:59" s="378" customFormat="1" ht="52" hidden="1" x14ac:dyDescent="0.3">
      <c r="A69" s="400" t="s">
        <v>369</v>
      </c>
      <c r="B69" s="405" t="s">
        <v>12</v>
      </c>
      <c r="C69" s="406">
        <v>5</v>
      </c>
      <c r="D69" s="400" t="s">
        <v>968</v>
      </c>
      <c r="E69" s="407" t="s">
        <v>1006</v>
      </c>
      <c r="F69" s="407"/>
      <c r="G69" s="400" t="s">
        <v>1230</v>
      </c>
      <c r="H69" s="400" t="s">
        <v>839</v>
      </c>
      <c r="I69" s="400" t="s">
        <v>696</v>
      </c>
      <c r="J69" s="400" t="s">
        <v>1165</v>
      </c>
      <c r="K69" s="400"/>
      <c r="L69" s="400" t="s">
        <v>845</v>
      </c>
      <c r="M69" s="400" t="s">
        <v>10</v>
      </c>
      <c r="N69" s="400" t="s">
        <v>1030</v>
      </c>
      <c r="O69" s="408" t="s">
        <v>696</v>
      </c>
      <c r="P69" s="409" t="s">
        <v>1197</v>
      </c>
      <c r="Q69" s="405" t="s">
        <v>302</v>
      </c>
    </row>
    <row r="70" spans="1:59" s="378" customFormat="1" ht="52" x14ac:dyDescent="0.3">
      <c r="A70" s="305" t="s">
        <v>369</v>
      </c>
      <c r="B70" s="323" t="s">
        <v>12</v>
      </c>
      <c r="C70" s="380">
        <v>5</v>
      </c>
      <c r="D70" s="305" t="s">
        <v>968</v>
      </c>
      <c r="E70" s="312" t="s">
        <v>1006</v>
      </c>
      <c r="F70" s="312"/>
      <c r="G70" s="305" t="s">
        <v>1230</v>
      </c>
      <c r="H70" s="361" t="s">
        <v>839</v>
      </c>
      <c r="I70" s="305" t="s">
        <v>699</v>
      </c>
      <c r="J70" s="547" t="s">
        <v>1361</v>
      </c>
      <c r="K70" s="305" t="s">
        <v>1332</v>
      </c>
      <c r="L70" s="361" t="s">
        <v>845</v>
      </c>
      <c r="M70" s="305" t="s">
        <v>10</v>
      </c>
      <c r="N70" s="361" t="s">
        <v>1030</v>
      </c>
      <c r="O70" s="305" t="s">
        <v>699</v>
      </c>
      <c r="P70" s="323" t="s">
        <v>1197</v>
      </c>
      <c r="Q70" s="323" t="s">
        <v>302</v>
      </c>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79"/>
      <c r="AY70" s="379"/>
      <c r="AZ70" s="379"/>
      <c r="BA70" s="379"/>
      <c r="BB70" s="379"/>
      <c r="BC70" s="379"/>
      <c r="BD70" s="379"/>
    </row>
    <row r="71" spans="1:59" s="378" customFormat="1" ht="39" hidden="1" x14ac:dyDescent="0.3">
      <c r="A71" s="400" t="s">
        <v>369</v>
      </c>
      <c r="B71" s="405" t="s">
        <v>12</v>
      </c>
      <c r="C71" s="406">
        <v>6</v>
      </c>
      <c r="D71" s="400" t="s">
        <v>972</v>
      </c>
      <c r="E71" s="407" t="s">
        <v>1006</v>
      </c>
      <c r="F71" s="407"/>
      <c r="G71" s="400" t="s">
        <v>1229</v>
      </c>
      <c r="H71" s="400" t="s">
        <v>839</v>
      </c>
      <c r="I71" s="400" t="s">
        <v>696</v>
      </c>
      <c r="J71" s="400" t="s">
        <v>1165</v>
      </c>
      <c r="K71" s="400"/>
      <c r="L71" s="400" t="s">
        <v>845</v>
      </c>
      <c r="M71" s="400" t="s">
        <v>10</v>
      </c>
      <c r="N71" s="400" t="s">
        <v>1030</v>
      </c>
      <c r="O71" s="408" t="s">
        <v>696</v>
      </c>
      <c r="P71" s="409" t="s">
        <v>441</v>
      </c>
      <c r="Q71" s="405">
        <v>5</v>
      </c>
    </row>
    <row r="72" spans="1:59" s="378" customFormat="1" ht="39" x14ac:dyDescent="0.3">
      <c r="A72" s="305" t="s">
        <v>369</v>
      </c>
      <c r="B72" s="323" t="s">
        <v>12</v>
      </c>
      <c r="C72" s="380">
        <v>6</v>
      </c>
      <c r="D72" s="305" t="s">
        <v>972</v>
      </c>
      <c r="E72" s="312" t="s">
        <v>1006</v>
      </c>
      <c r="F72" s="312"/>
      <c r="G72" s="305" t="s">
        <v>1028</v>
      </c>
      <c r="H72" s="361" t="s">
        <v>839</v>
      </c>
      <c r="I72" s="305" t="s">
        <v>699</v>
      </c>
      <c r="J72" s="547" t="s">
        <v>1362</v>
      </c>
      <c r="K72" s="305" t="s">
        <v>1332</v>
      </c>
      <c r="L72" s="361" t="s">
        <v>845</v>
      </c>
      <c r="M72" s="305" t="s">
        <v>10</v>
      </c>
      <c r="N72" s="361" t="s">
        <v>1030</v>
      </c>
      <c r="O72" s="305" t="s">
        <v>699</v>
      </c>
      <c r="P72" s="323" t="s">
        <v>441</v>
      </c>
      <c r="Q72" s="323">
        <v>5</v>
      </c>
      <c r="R72" s="379"/>
      <c r="S72" s="379"/>
      <c r="T72" s="379"/>
      <c r="U72" s="379"/>
      <c r="V72" s="379"/>
      <c r="W72" s="379"/>
      <c r="X72" s="379"/>
      <c r="Y72" s="379"/>
      <c r="Z72" s="379"/>
      <c r="AA72" s="379"/>
      <c r="AB72" s="379"/>
      <c r="AC72" s="379"/>
      <c r="AD72" s="379"/>
      <c r="AE72" s="379"/>
      <c r="AF72" s="379"/>
      <c r="AG72" s="379"/>
      <c r="AH72" s="379"/>
      <c r="AI72" s="379"/>
      <c r="AJ72" s="379"/>
      <c r="AK72" s="379"/>
      <c r="AL72" s="379"/>
      <c r="AM72" s="379"/>
      <c r="AN72" s="379"/>
      <c r="AO72" s="379"/>
      <c r="AP72" s="379"/>
      <c r="AQ72" s="379"/>
      <c r="AR72" s="379"/>
      <c r="AS72" s="379"/>
      <c r="AT72" s="379"/>
      <c r="AU72" s="379"/>
      <c r="AV72" s="379"/>
      <c r="AW72" s="379"/>
      <c r="AX72" s="379"/>
      <c r="AY72" s="379"/>
      <c r="AZ72" s="379"/>
      <c r="BA72" s="379"/>
      <c r="BB72" s="379"/>
      <c r="BC72" s="379"/>
      <c r="BD72" s="379"/>
    </row>
    <row r="73" spans="1:59" s="378" customFormat="1" ht="39" hidden="1" x14ac:dyDescent="0.3">
      <c r="A73" s="400" t="s">
        <v>126</v>
      </c>
      <c r="B73" s="405" t="s">
        <v>16</v>
      </c>
      <c r="C73" s="406">
        <v>1</v>
      </c>
      <c r="D73" s="400" t="s">
        <v>941</v>
      </c>
      <c r="E73" s="407" t="s">
        <v>1007</v>
      </c>
      <c r="F73" s="407"/>
      <c r="G73" s="400" t="s">
        <v>1227</v>
      </c>
      <c r="H73" s="400" t="s">
        <v>839</v>
      </c>
      <c r="I73" s="400" t="s">
        <v>696</v>
      </c>
      <c r="J73" s="259" t="s">
        <v>1255</v>
      </c>
      <c r="K73" s="400"/>
      <c r="L73" s="400" t="s">
        <v>845</v>
      </c>
      <c r="M73" s="400" t="s">
        <v>130</v>
      </c>
      <c r="N73" s="400" t="s">
        <v>1030</v>
      </c>
      <c r="O73" s="408" t="s">
        <v>696</v>
      </c>
      <c r="P73" s="409" t="s">
        <v>1198</v>
      </c>
      <c r="Q73" s="405">
        <v>1</v>
      </c>
    </row>
    <row r="74" spans="1:59" s="549" customFormat="1" ht="203.25" customHeight="1" x14ac:dyDescent="0.3">
      <c r="A74" s="386" t="s">
        <v>126</v>
      </c>
      <c r="B74" s="390" t="s">
        <v>16</v>
      </c>
      <c r="C74" s="387">
        <v>1</v>
      </c>
      <c r="D74" s="386" t="s">
        <v>941</v>
      </c>
      <c r="E74" s="388" t="s">
        <v>1007</v>
      </c>
      <c r="F74" s="388"/>
      <c r="G74" s="386">
        <v>391</v>
      </c>
      <c r="H74" s="389" t="s">
        <v>839</v>
      </c>
      <c r="I74" s="386" t="s">
        <v>699</v>
      </c>
      <c r="J74" s="551" t="s">
        <v>1363</v>
      </c>
      <c r="K74" s="386" t="s">
        <v>1466</v>
      </c>
      <c r="L74" s="389" t="s">
        <v>845</v>
      </c>
      <c r="M74" s="386" t="s">
        <v>1438</v>
      </c>
      <c r="N74" s="389" t="s">
        <v>1030</v>
      </c>
      <c r="O74" s="386" t="s">
        <v>699</v>
      </c>
      <c r="P74" s="390" t="s">
        <v>1198</v>
      </c>
      <c r="Q74" s="390">
        <v>1</v>
      </c>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79"/>
      <c r="AY74" s="379"/>
      <c r="AZ74" s="379"/>
      <c r="BA74" s="379"/>
      <c r="BB74" s="379"/>
      <c r="BC74" s="379"/>
      <c r="BD74" s="379"/>
      <c r="BG74" s="386"/>
    </row>
    <row r="75" spans="1:59" ht="52" hidden="1" x14ac:dyDescent="0.3">
      <c r="A75" s="396" t="s">
        <v>126</v>
      </c>
      <c r="B75" s="397" t="s">
        <v>16</v>
      </c>
      <c r="C75" s="418">
        <v>2</v>
      </c>
      <c r="D75" s="396" t="s">
        <v>949</v>
      </c>
      <c r="E75" s="399" t="s">
        <v>1007</v>
      </c>
      <c r="F75" s="399"/>
      <c r="G75" s="400" t="s">
        <v>1227</v>
      </c>
      <c r="H75" s="396" t="s">
        <v>839</v>
      </c>
      <c r="I75" s="400" t="s">
        <v>696</v>
      </c>
      <c r="J75" s="400" t="s">
        <v>1256</v>
      </c>
      <c r="K75" s="400"/>
      <c r="L75" s="396" t="s">
        <v>845</v>
      </c>
      <c r="M75" s="396" t="s">
        <v>130</v>
      </c>
      <c r="N75" s="400" t="s">
        <v>1030</v>
      </c>
      <c r="O75" s="402" t="s">
        <v>696</v>
      </c>
      <c r="P75" s="403" t="s">
        <v>1198</v>
      </c>
      <c r="Q75" s="397">
        <v>1</v>
      </c>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row>
    <row r="76" spans="1:59" s="549" customFormat="1" ht="108.75" customHeight="1" x14ac:dyDescent="0.3">
      <c r="A76" s="386" t="s">
        <v>126</v>
      </c>
      <c r="B76" s="390" t="s">
        <v>16</v>
      </c>
      <c r="C76" s="387">
        <v>2</v>
      </c>
      <c r="D76" s="386" t="s">
        <v>949</v>
      </c>
      <c r="E76" s="388" t="s">
        <v>1007</v>
      </c>
      <c r="F76" s="388"/>
      <c r="G76" s="386">
        <v>15</v>
      </c>
      <c r="H76" s="389" t="s">
        <v>839</v>
      </c>
      <c r="I76" s="386" t="s">
        <v>699</v>
      </c>
      <c r="J76" s="551" t="s">
        <v>1364</v>
      </c>
      <c r="K76" s="386" t="s">
        <v>1467</v>
      </c>
      <c r="L76" s="389" t="s">
        <v>845</v>
      </c>
      <c r="M76" s="386" t="s">
        <v>1438</v>
      </c>
      <c r="N76" s="389" t="s">
        <v>1030</v>
      </c>
      <c r="O76" s="386" t="s">
        <v>699</v>
      </c>
      <c r="P76" s="390" t="s">
        <v>1198</v>
      </c>
      <c r="Q76" s="390">
        <v>1</v>
      </c>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row>
    <row r="77" spans="1:59" ht="52" hidden="1" x14ac:dyDescent="0.3">
      <c r="A77" s="400" t="s">
        <v>126</v>
      </c>
      <c r="B77" s="405" t="s">
        <v>16</v>
      </c>
      <c r="C77" s="406">
        <v>3</v>
      </c>
      <c r="D77" s="400" t="s">
        <v>957</v>
      </c>
      <c r="E77" s="407" t="s">
        <v>1021</v>
      </c>
      <c r="F77" s="407" t="s">
        <v>1171</v>
      </c>
      <c r="G77" s="400" t="s">
        <v>1227</v>
      </c>
      <c r="H77" s="400" t="s">
        <v>839</v>
      </c>
      <c r="I77" s="400" t="s">
        <v>696</v>
      </c>
      <c r="J77" s="400" t="s">
        <v>1170</v>
      </c>
      <c r="K77" s="400"/>
      <c r="L77" s="400" t="s">
        <v>845</v>
      </c>
      <c r="M77" s="400" t="s">
        <v>130</v>
      </c>
      <c r="N77" s="400" t="s">
        <v>1030</v>
      </c>
      <c r="O77" s="408" t="s">
        <v>696</v>
      </c>
      <c r="P77" s="409" t="s">
        <v>1198</v>
      </c>
      <c r="Q77" s="405" t="s">
        <v>346</v>
      </c>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78"/>
      <c r="AP77" s="378"/>
      <c r="AQ77" s="378"/>
    </row>
    <row r="78" spans="1:59" s="549" customFormat="1" ht="71.25" customHeight="1" x14ac:dyDescent="0.3">
      <c r="A78" s="386" t="s">
        <v>126</v>
      </c>
      <c r="B78" s="390" t="s">
        <v>16</v>
      </c>
      <c r="C78" s="387">
        <v>3</v>
      </c>
      <c r="D78" s="386" t="s">
        <v>957</v>
      </c>
      <c r="E78" s="388" t="s">
        <v>1021</v>
      </c>
      <c r="F78" s="388" t="s">
        <v>1171</v>
      </c>
      <c r="G78" s="386" t="s">
        <v>1028</v>
      </c>
      <c r="H78" s="389" t="s">
        <v>839</v>
      </c>
      <c r="I78" s="386" t="s">
        <v>699</v>
      </c>
      <c r="J78" s="551" t="s">
        <v>1365</v>
      </c>
      <c r="K78" s="386" t="s">
        <v>1467</v>
      </c>
      <c r="L78" s="389" t="s">
        <v>845</v>
      </c>
      <c r="M78" s="386" t="s">
        <v>1438</v>
      </c>
      <c r="N78" s="389" t="s">
        <v>1029</v>
      </c>
      <c r="O78" s="386" t="s">
        <v>699</v>
      </c>
      <c r="P78" s="390" t="s">
        <v>1198</v>
      </c>
      <c r="Q78" s="390" t="s">
        <v>346</v>
      </c>
      <c r="R78" s="379"/>
      <c r="S78" s="379"/>
      <c r="T78" s="379"/>
      <c r="U78" s="379"/>
      <c r="V78" s="379"/>
      <c r="W78" s="379"/>
      <c r="X78" s="379"/>
      <c r="Y78" s="379"/>
      <c r="Z78" s="379"/>
      <c r="AA78" s="379"/>
      <c r="AB78" s="379"/>
      <c r="AC78" s="379"/>
      <c r="AD78" s="379"/>
      <c r="AE78" s="379"/>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row>
    <row r="79" spans="1:59" ht="52" hidden="1" x14ac:dyDescent="0.3">
      <c r="A79" s="400" t="s">
        <v>126</v>
      </c>
      <c r="B79" s="405" t="s">
        <v>16</v>
      </c>
      <c r="C79" s="406">
        <v>4</v>
      </c>
      <c r="D79" s="400" t="s">
        <v>964</v>
      </c>
      <c r="E79" s="407" t="s">
        <v>1021</v>
      </c>
      <c r="F79" s="407" t="s">
        <v>1172</v>
      </c>
      <c r="G79" s="400" t="s">
        <v>1227</v>
      </c>
      <c r="H79" s="400" t="s">
        <v>882</v>
      </c>
      <c r="I79" s="400" t="s">
        <v>696</v>
      </c>
      <c r="J79" s="400" t="s">
        <v>1257</v>
      </c>
      <c r="K79" s="400"/>
      <c r="L79" s="400" t="s">
        <v>845</v>
      </c>
      <c r="M79" s="400" t="s">
        <v>130</v>
      </c>
      <c r="N79" s="400" t="s">
        <v>1030</v>
      </c>
      <c r="O79" s="408" t="s">
        <v>696</v>
      </c>
      <c r="P79" s="409" t="s">
        <v>1198</v>
      </c>
      <c r="Q79" s="405" t="s">
        <v>84</v>
      </c>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378"/>
      <c r="AP79" s="378"/>
      <c r="AQ79" s="378"/>
    </row>
    <row r="80" spans="1:59" s="549" customFormat="1" ht="76.5" customHeight="1" x14ac:dyDescent="0.3">
      <c r="A80" s="386" t="s">
        <v>126</v>
      </c>
      <c r="B80" s="390" t="s">
        <v>16</v>
      </c>
      <c r="C80" s="387">
        <v>4</v>
      </c>
      <c r="D80" s="386" t="s">
        <v>964</v>
      </c>
      <c r="E80" s="388" t="s">
        <v>1021</v>
      </c>
      <c r="F80" s="388" t="s">
        <v>1172</v>
      </c>
      <c r="G80" s="386" t="s">
        <v>1028</v>
      </c>
      <c r="H80" s="389" t="s">
        <v>839</v>
      </c>
      <c r="I80" s="386" t="s">
        <v>699</v>
      </c>
      <c r="J80" s="551" t="s">
        <v>1366</v>
      </c>
      <c r="K80" s="386" t="s">
        <v>1468</v>
      </c>
      <c r="L80" s="389" t="s">
        <v>845</v>
      </c>
      <c r="M80" s="386" t="s">
        <v>1438</v>
      </c>
      <c r="N80" s="389" t="s">
        <v>1030</v>
      </c>
      <c r="O80" s="386" t="s">
        <v>699</v>
      </c>
      <c r="P80" s="390" t="s">
        <v>1198</v>
      </c>
      <c r="Q80" s="390" t="s">
        <v>84</v>
      </c>
      <c r="R80" s="379"/>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c r="AY80" s="379"/>
      <c r="AZ80" s="379"/>
      <c r="BA80" s="379"/>
      <c r="BB80" s="379"/>
      <c r="BC80" s="379"/>
      <c r="BD80" s="379"/>
    </row>
    <row r="81" spans="1:56" ht="52" hidden="1" x14ac:dyDescent="0.3">
      <c r="A81" s="400" t="s">
        <v>126</v>
      </c>
      <c r="B81" s="405" t="s">
        <v>16</v>
      </c>
      <c r="C81" s="406">
        <v>5</v>
      </c>
      <c r="D81" s="400" t="s">
        <v>144</v>
      </c>
      <c r="E81" s="407" t="s">
        <v>1021</v>
      </c>
      <c r="F81" s="407" t="s">
        <v>1222</v>
      </c>
      <c r="G81" s="400" t="s">
        <v>1221</v>
      </c>
      <c r="H81" s="400" t="s">
        <v>839</v>
      </c>
      <c r="I81" s="400" t="s">
        <v>696</v>
      </c>
      <c r="J81" s="400" t="s">
        <v>1220</v>
      </c>
      <c r="K81" s="400"/>
      <c r="L81" s="400" t="s">
        <v>845</v>
      </c>
      <c r="M81" s="400" t="s">
        <v>848</v>
      </c>
      <c r="N81" s="400" t="s">
        <v>1030</v>
      </c>
      <c r="O81" s="408" t="s">
        <v>696</v>
      </c>
      <c r="P81" s="409" t="s">
        <v>494</v>
      </c>
      <c r="Q81" s="405" t="s">
        <v>84</v>
      </c>
      <c r="R81" s="378"/>
      <c r="S81" s="378"/>
      <c r="T81" s="378"/>
      <c r="U81" s="378"/>
      <c r="V81" s="378"/>
      <c r="W81" s="378"/>
      <c r="X81" s="378"/>
      <c r="Y81" s="378"/>
      <c r="Z81" s="378"/>
      <c r="AA81" s="378"/>
      <c r="AB81" s="378"/>
      <c r="AC81" s="378"/>
      <c r="AD81" s="378"/>
      <c r="AE81" s="378"/>
      <c r="AF81" s="378"/>
      <c r="AG81" s="378"/>
      <c r="AH81" s="378"/>
      <c r="AI81" s="378"/>
      <c r="AJ81" s="378"/>
      <c r="AK81" s="378"/>
      <c r="AL81" s="378"/>
      <c r="AM81" s="378"/>
      <c r="AN81" s="378"/>
      <c r="AO81" s="378"/>
      <c r="AP81" s="378"/>
      <c r="AQ81" s="378"/>
    </row>
    <row r="82" spans="1:56" s="549" customFormat="1" ht="52" x14ac:dyDescent="0.3">
      <c r="A82" s="386" t="s">
        <v>126</v>
      </c>
      <c r="B82" s="390" t="s">
        <v>16</v>
      </c>
      <c r="C82" s="387">
        <v>5</v>
      </c>
      <c r="D82" s="386" t="s">
        <v>1439</v>
      </c>
      <c r="E82" s="388" t="s">
        <v>1021</v>
      </c>
      <c r="F82" s="388" t="s">
        <v>1222</v>
      </c>
      <c r="G82" s="386">
        <v>2</v>
      </c>
      <c r="H82" s="389" t="s">
        <v>839</v>
      </c>
      <c r="I82" s="386" t="s">
        <v>699</v>
      </c>
      <c r="J82" s="551" t="s">
        <v>1367</v>
      </c>
      <c r="K82" s="386" t="s">
        <v>1028</v>
      </c>
      <c r="L82" s="389" t="s">
        <v>845</v>
      </c>
      <c r="M82" s="386" t="s">
        <v>1440</v>
      </c>
      <c r="N82" s="389" t="s">
        <v>1030</v>
      </c>
      <c r="O82" s="386" t="s">
        <v>699</v>
      </c>
      <c r="P82" s="390" t="s">
        <v>494</v>
      </c>
      <c r="Q82" s="390" t="s">
        <v>84</v>
      </c>
      <c r="R82" s="379"/>
      <c r="S82" s="379"/>
      <c r="T82" s="379"/>
      <c r="U82" s="379"/>
      <c r="V82" s="379"/>
      <c r="W82" s="379"/>
      <c r="X82" s="379"/>
      <c r="Y82" s="379"/>
      <c r="Z82" s="379"/>
      <c r="AA82" s="379"/>
      <c r="AB82" s="379"/>
      <c r="AC82" s="379"/>
      <c r="AD82" s="379"/>
      <c r="AE82" s="379"/>
      <c r="AF82" s="379"/>
      <c r="AG82" s="379"/>
      <c r="AH82" s="379"/>
      <c r="AI82" s="379"/>
      <c r="AJ82" s="379"/>
      <c r="AK82" s="379"/>
      <c r="AL82" s="379"/>
      <c r="AM82" s="379"/>
      <c r="AN82" s="379"/>
      <c r="AO82" s="379"/>
      <c r="AP82" s="379"/>
      <c r="AQ82" s="379"/>
      <c r="AR82" s="379"/>
      <c r="AS82" s="379"/>
      <c r="AT82" s="379"/>
      <c r="AU82" s="379"/>
      <c r="AV82" s="379"/>
      <c r="AW82" s="379"/>
      <c r="AX82" s="379"/>
      <c r="AY82" s="379"/>
      <c r="AZ82" s="379"/>
      <c r="BA82" s="379"/>
      <c r="BB82" s="379"/>
      <c r="BC82" s="379"/>
      <c r="BD82" s="379"/>
    </row>
    <row r="83" spans="1:56" ht="39" hidden="1" x14ac:dyDescent="0.3">
      <c r="A83" s="400" t="s">
        <v>126</v>
      </c>
      <c r="B83" s="405" t="s">
        <v>20</v>
      </c>
      <c r="C83" s="406">
        <v>6</v>
      </c>
      <c r="D83" s="400" t="s">
        <v>973</v>
      </c>
      <c r="E83" s="407" t="s">
        <v>1016</v>
      </c>
      <c r="F83" s="407"/>
      <c r="G83" s="400"/>
      <c r="H83" s="400" t="s">
        <v>839</v>
      </c>
      <c r="I83" s="400" t="s">
        <v>696</v>
      </c>
      <c r="J83" s="400" t="s">
        <v>1228</v>
      </c>
      <c r="K83" s="400"/>
      <c r="L83" s="400" t="s">
        <v>845</v>
      </c>
      <c r="M83" s="400" t="s">
        <v>130</v>
      </c>
      <c r="N83" s="400" t="s">
        <v>1031</v>
      </c>
      <c r="O83" s="408" t="s">
        <v>696</v>
      </c>
      <c r="P83" s="409" t="s">
        <v>1199</v>
      </c>
      <c r="Q83" s="405">
        <v>1</v>
      </c>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row>
    <row r="84" spans="1:56" s="549" customFormat="1" ht="52" x14ac:dyDescent="0.3">
      <c r="A84" s="386" t="s">
        <v>126</v>
      </c>
      <c r="B84" s="390" t="s">
        <v>20</v>
      </c>
      <c r="C84" s="387">
        <v>6</v>
      </c>
      <c r="D84" s="386" t="s">
        <v>1441</v>
      </c>
      <c r="E84" s="388" t="s">
        <v>1016</v>
      </c>
      <c r="F84" s="388"/>
      <c r="G84" s="386" t="s">
        <v>1028</v>
      </c>
      <c r="H84" s="389" t="s">
        <v>839</v>
      </c>
      <c r="I84" s="386" t="s">
        <v>699</v>
      </c>
      <c r="J84" s="551" t="s">
        <v>1368</v>
      </c>
      <c r="K84" s="386" t="s">
        <v>1469</v>
      </c>
      <c r="L84" s="389" t="s">
        <v>845</v>
      </c>
      <c r="M84" s="386" t="s">
        <v>1438</v>
      </c>
      <c r="N84" s="389" t="s">
        <v>1030</v>
      </c>
      <c r="O84" s="386" t="s">
        <v>699</v>
      </c>
      <c r="P84" s="390" t="s">
        <v>1199</v>
      </c>
      <c r="Q84" s="390">
        <v>1</v>
      </c>
      <c r="R84" s="379"/>
      <c r="S84" s="379"/>
      <c r="T84" s="379"/>
      <c r="U84" s="379"/>
      <c r="V84" s="379"/>
      <c r="W84" s="379"/>
      <c r="X84" s="379"/>
      <c r="Y84" s="379"/>
      <c r="Z84" s="379"/>
      <c r="AA84" s="379"/>
      <c r="AB84" s="379"/>
      <c r="AC84" s="379"/>
      <c r="AD84" s="379"/>
      <c r="AE84" s="379"/>
      <c r="AF84" s="379"/>
      <c r="AG84" s="379"/>
      <c r="AH84" s="379"/>
      <c r="AI84" s="379"/>
      <c r="AJ84" s="379"/>
      <c r="AK84" s="379"/>
      <c r="AL84" s="379"/>
      <c r="AM84" s="379"/>
      <c r="AN84" s="379"/>
      <c r="AO84" s="379"/>
      <c r="AP84" s="379"/>
      <c r="AQ84" s="379"/>
      <c r="AR84" s="379"/>
      <c r="AS84" s="379"/>
      <c r="AT84" s="379"/>
      <c r="AU84" s="379"/>
      <c r="AV84" s="379"/>
      <c r="AW84" s="379"/>
      <c r="AX84" s="379"/>
      <c r="AY84" s="379"/>
      <c r="AZ84" s="379"/>
      <c r="BA84" s="379"/>
      <c r="BB84" s="379"/>
      <c r="BC84" s="379"/>
      <c r="BD84" s="379"/>
    </row>
    <row r="85" spans="1:56" ht="104" hidden="1" x14ac:dyDescent="0.3">
      <c r="A85" s="400" t="s">
        <v>126</v>
      </c>
      <c r="B85" s="405" t="s">
        <v>24</v>
      </c>
      <c r="C85" s="406">
        <v>7</v>
      </c>
      <c r="D85" s="259" t="s">
        <v>977</v>
      </c>
      <c r="E85" s="407" t="s">
        <v>1007</v>
      </c>
      <c r="F85" s="407"/>
      <c r="G85" s="400" t="s">
        <v>1223</v>
      </c>
      <c r="H85" s="400" t="s">
        <v>839</v>
      </c>
      <c r="I85" s="400" t="s">
        <v>696</v>
      </c>
      <c r="J85" s="400" t="s">
        <v>1280</v>
      </c>
      <c r="K85" s="400"/>
      <c r="L85" s="400" t="s">
        <v>845</v>
      </c>
      <c r="M85" s="400" t="s">
        <v>130</v>
      </c>
      <c r="N85" s="400" t="s">
        <v>1030</v>
      </c>
      <c r="O85" s="408" t="s">
        <v>696</v>
      </c>
      <c r="P85" s="409" t="s">
        <v>492</v>
      </c>
      <c r="Q85" s="405" t="s">
        <v>346</v>
      </c>
      <c r="R85" s="378"/>
      <c r="S85" s="378"/>
      <c r="T85" s="378"/>
      <c r="U85" s="378"/>
      <c r="V85" s="378"/>
      <c r="W85" s="378"/>
      <c r="X85" s="378"/>
      <c r="Y85" s="378"/>
      <c r="Z85" s="378"/>
      <c r="AA85" s="378"/>
      <c r="AB85" s="378"/>
      <c r="AC85" s="378"/>
      <c r="AD85" s="378"/>
      <c r="AE85" s="378"/>
      <c r="AF85" s="378"/>
      <c r="AG85" s="378"/>
      <c r="AH85" s="378"/>
      <c r="AI85" s="378"/>
      <c r="AJ85" s="378"/>
      <c r="AK85" s="378"/>
      <c r="AL85" s="378"/>
      <c r="AM85" s="378"/>
      <c r="AN85" s="378"/>
      <c r="AO85" s="378"/>
      <c r="AP85" s="378"/>
      <c r="AQ85" s="378"/>
    </row>
    <row r="86" spans="1:56" s="549" customFormat="1" ht="125.25" customHeight="1" x14ac:dyDescent="0.3">
      <c r="A86" s="386" t="s">
        <v>126</v>
      </c>
      <c r="B86" s="390" t="s">
        <v>24</v>
      </c>
      <c r="C86" s="387">
        <v>7</v>
      </c>
      <c r="D86" s="386" t="s">
        <v>1442</v>
      </c>
      <c r="E86" s="388" t="s">
        <v>1007</v>
      </c>
      <c r="F86" s="388"/>
      <c r="G86" s="386" t="s">
        <v>1223</v>
      </c>
      <c r="H86" s="389" t="s">
        <v>839</v>
      </c>
      <c r="I86" s="386" t="s">
        <v>699</v>
      </c>
      <c r="J86" s="551" t="s">
        <v>1369</v>
      </c>
      <c r="K86" s="386" t="s">
        <v>1467</v>
      </c>
      <c r="L86" s="389" t="s">
        <v>845</v>
      </c>
      <c r="M86" s="386" t="s">
        <v>1438</v>
      </c>
      <c r="N86" s="389" t="s">
        <v>1030</v>
      </c>
      <c r="O86" s="386" t="s">
        <v>699</v>
      </c>
      <c r="P86" s="390" t="s">
        <v>492</v>
      </c>
      <c r="Q86" s="390" t="s">
        <v>346</v>
      </c>
      <c r="R86" s="379"/>
      <c r="S86" s="379"/>
      <c r="T86" s="379"/>
      <c r="U86" s="379"/>
      <c r="V86" s="379"/>
      <c r="W86" s="379"/>
      <c r="X86" s="379"/>
      <c r="Y86" s="379"/>
      <c r="Z86" s="379"/>
      <c r="AA86" s="379"/>
      <c r="AB86" s="379"/>
      <c r="AC86" s="379"/>
      <c r="AD86" s="379"/>
      <c r="AE86" s="379"/>
      <c r="AF86" s="379"/>
      <c r="AG86" s="379"/>
      <c r="AH86" s="379"/>
      <c r="AI86" s="379"/>
      <c r="AJ86" s="379"/>
      <c r="AK86" s="379"/>
      <c r="AL86" s="379"/>
      <c r="AM86" s="379"/>
      <c r="AN86" s="379"/>
      <c r="AO86" s="379"/>
      <c r="AP86" s="379"/>
      <c r="AQ86" s="379"/>
      <c r="AR86" s="379"/>
      <c r="AS86" s="379"/>
      <c r="AT86" s="379"/>
      <c r="AU86" s="379"/>
      <c r="AV86" s="379"/>
      <c r="AW86" s="379"/>
      <c r="AX86" s="379"/>
      <c r="AY86" s="379"/>
      <c r="AZ86" s="379"/>
      <c r="BA86" s="379"/>
      <c r="BB86" s="379"/>
      <c r="BC86" s="379"/>
      <c r="BD86" s="379"/>
    </row>
    <row r="87" spans="1:56" ht="52" hidden="1" x14ac:dyDescent="0.3">
      <c r="A87" s="400" t="s">
        <v>126</v>
      </c>
      <c r="B87" s="405" t="s">
        <v>24</v>
      </c>
      <c r="C87" s="406">
        <v>8</v>
      </c>
      <c r="D87" s="400" t="s">
        <v>980</v>
      </c>
      <c r="E87" s="407" t="s">
        <v>1021</v>
      </c>
      <c r="F87" s="407" t="s">
        <v>1224</v>
      </c>
      <c r="G87" s="400" t="s">
        <v>1225</v>
      </c>
      <c r="H87" s="400" t="s">
        <v>839</v>
      </c>
      <c r="I87" s="400" t="s">
        <v>696</v>
      </c>
      <c r="J87" s="400" t="s">
        <v>1281</v>
      </c>
      <c r="K87" s="400"/>
      <c r="L87" s="400" t="s">
        <v>845</v>
      </c>
      <c r="M87" s="400" t="s">
        <v>130</v>
      </c>
      <c r="N87" s="400" t="s">
        <v>1030</v>
      </c>
      <c r="O87" s="408" t="s">
        <v>696</v>
      </c>
      <c r="P87" s="409" t="s">
        <v>493</v>
      </c>
      <c r="Q87" s="405" t="s">
        <v>100</v>
      </c>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row>
    <row r="88" spans="1:56" s="549" customFormat="1" ht="52" x14ac:dyDescent="0.3">
      <c r="A88" s="386" t="s">
        <v>126</v>
      </c>
      <c r="B88" s="390" t="s">
        <v>24</v>
      </c>
      <c r="C88" s="387">
        <v>8</v>
      </c>
      <c r="D88" s="386" t="s">
        <v>1443</v>
      </c>
      <c r="E88" s="388" t="s">
        <v>1021</v>
      </c>
      <c r="F88" s="388" t="s">
        <v>1224</v>
      </c>
      <c r="G88" s="386" t="s">
        <v>1225</v>
      </c>
      <c r="H88" s="389" t="s">
        <v>839</v>
      </c>
      <c r="I88" s="386" t="s">
        <v>699</v>
      </c>
      <c r="J88" s="551" t="s">
        <v>1370</v>
      </c>
      <c r="K88" s="386" t="s">
        <v>1470</v>
      </c>
      <c r="L88" s="389" t="s">
        <v>845</v>
      </c>
      <c r="M88" s="386" t="s">
        <v>1438</v>
      </c>
      <c r="N88" s="389" t="s">
        <v>1030</v>
      </c>
      <c r="O88" s="386" t="s">
        <v>699</v>
      </c>
      <c r="P88" s="390" t="s">
        <v>493</v>
      </c>
      <c r="Q88" s="390" t="s">
        <v>100</v>
      </c>
      <c r="R88" s="379"/>
      <c r="S88" s="379"/>
      <c r="T88" s="379"/>
      <c r="U88" s="379"/>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79"/>
      <c r="AY88" s="379"/>
      <c r="AZ88" s="379"/>
      <c r="BA88" s="379"/>
      <c r="BB88" s="379"/>
      <c r="BC88" s="379"/>
      <c r="BD88" s="379"/>
    </row>
    <row r="89" spans="1:56" ht="26" hidden="1" x14ac:dyDescent="0.3">
      <c r="A89" s="419" t="s">
        <v>126</v>
      </c>
      <c r="B89" s="420" t="s">
        <v>24</v>
      </c>
      <c r="C89" s="421">
        <v>9</v>
      </c>
      <c r="D89" s="419" t="s">
        <v>964</v>
      </c>
      <c r="E89" s="422" t="s">
        <v>1011</v>
      </c>
      <c r="F89" s="422"/>
      <c r="G89" s="419" t="s">
        <v>1226</v>
      </c>
      <c r="H89" s="422" t="s">
        <v>882</v>
      </c>
      <c r="I89" s="400" t="s">
        <v>696</v>
      </c>
      <c r="J89" s="419" t="s">
        <v>1027</v>
      </c>
      <c r="K89" s="419"/>
      <c r="L89" s="423" t="s">
        <v>845</v>
      </c>
      <c r="M89" s="419" t="s">
        <v>130</v>
      </c>
      <c r="N89" s="419" t="s">
        <v>1029</v>
      </c>
      <c r="O89" s="424" t="s">
        <v>696</v>
      </c>
      <c r="P89" s="425" t="s">
        <v>490</v>
      </c>
      <c r="Q89" s="420" t="s">
        <v>84</v>
      </c>
      <c r="R89" s="378"/>
      <c r="S89" s="378"/>
      <c r="T89" s="378"/>
      <c r="U89" s="378"/>
      <c r="V89" s="378"/>
      <c r="W89" s="378"/>
      <c r="X89" s="378"/>
      <c r="Y89" s="378"/>
      <c r="Z89" s="378"/>
      <c r="AA89" s="378"/>
      <c r="AB89" s="378"/>
      <c r="AC89" s="378"/>
      <c r="AD89" s="378"/>
      <c r="AE89" s="378"/>
      <c r="AF89" s="378"/>
      <c r="AG89" s="378"/>
      <c r="AH89" s="378"/>
      <c r="AI89" s="378"/>
      <c r="AJ89" s="378"/>
      <c r="AK89" s="378"/>
      <c r="AL89" s="378"/>
      <c r="AM89" s="378"/>
      <c r="AN89" s="378"/>
      <c r="AO89" s="378"/>
      <c r="AP89" s="378"/>
      <c r="AQ89" s="378"/>
    </row>
    <row r="90" spans="1:56" s="549" customFormat="1" ht="52" x14ac:dyDescent="0.3">
      <c r="A90" s="391" t="s">
        <v>126</v>
      </c>
      <c r="B90" s="395" t="s">
        <v>24</v>
      </c>
      <c r="C90" s="392">
        <v>9</v>
      </c>
      <c r="D90" s="391" t="s">
        <v>964</v>
      </c>
      <c r="E90" s="393" t="s">
        <v>1011</v>
      </c>
      <c r="F90" s="393"/>
      <c r="G90" s="386" t="s">
        <v>1303</v>
      </c>
      <c r="H90" s="394" t="s">
        <v>882</v>
      </c>
      <c r="I90" s="386" t="s">
        <v>699</v>
      </c>
      <c r="J90" s="551" t="s">
        <v>1302</v>
      </c>
      <c r="K90" s="386" t="s">
        <v>1028</v>
      </c>
      <c r="L90" s="394" t="s">
        <v>845</v>
      </c>
      <c r="M90" s="391" t="s">
        <v>1438</v>
      </c>
      <c r="N90" s="389" t="s">
        <v>1029</v>
      </c>
      <c r="O90" s="386" t="s">
        <v>699</v>
      </c>
      <c r="P90" s="395" t="s">
        <v>490</v>
      </c>
      <c r="Q90" s="395" t="s">
        <v>84</v>
      </c>
      <c r="R90" s="379"/>
      <c r="S90" s="379"/>
      <c r="T90" s="379"/>
      <c r="U90" s="379"/>
      <c r="V90" s="379"/>
      <c r="W90" s="379"/>
      <c r="X90" s="379"/>
      <c r="Y90" s="379"/>
      <c r="Z90" s="379"/>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379"/>
      <c r="AX90" s="379"/>
      <c r="AY90" s="379"/>
      <c r="AZ90" s="379"/>
      <c r="BA90" s="379"/>
      <c r="BB90" s="379"/>
      <c r="BC90" s="379"/>
      <c r="BD90" s="379"/>
    </row>
    <row r="91" spans="1:56" ht="52" hidden="1" x14ac:dyDescent="0.3">
      <c r="A91" s="400" t="s">
        <v>126</v>
      </c>
      <c r="B91" s="405" t="s">
        <v>12</v>
      </c>
      <c r="C91" s="406">
        <v>10</v>
      </c>
      <c r="D91" s="400" t="s">
        <v>987</v>
      </c>
      <c r="E91" s="407" t="s">
        <v>1021</v>
      </c>
      <c r="F91" s="407" t="s">
        <v>1172</v>
      </c>
      <c r="G91" s="400" t="s">
        <v>1223</v>
      </c>
      <c r="H91" s="400" t="s">
        <v>839</v>
      </c>
      <c r="I91" s="400" t="s">
        <v>696</v>
      </c>
      <c r="J91" s="400" t="s">
        <v>1223</v>
      </c>
      <c r="K91" s="400"/>
      <c r="L91" s="400" t="s">
        <v>845</v>
      </c>
      <c r="M91" s="400" t="s">
        <v>130</v>
      </c>
      <c r="N91" s="400" t="s">
        <v>1030</v>
      </c>
      <c r="O91" s="408" t="s">
        <v>696</v>
      </c>
      <c r="P91" s="409" t="s">
        <v>492</v>
      </c>
      <c r="Q91" s="405" t="s">
        <v>380</v>
      </c>
      <c r="R91" s="378"/>
      <c r="S91" s="378"/>
      <c r="T91" s="378"/>
      <c r="U91" s="378"/>
      <c r="V91" s="378"/>
      <c r="W91" s="378"/>
      <c r="X91" s="378"/>
      <c r="Y91" s="378"/>
      <c r="Z91" s="378"/>
      <c r="AA91" s="378"/>
      <c r="AB91" s="378"/>
      <c r="AC91" s="378"/>
      <c r="AD91" s="378"/>
      <c r="AE91" s="378"/>
      <c r="AF91" s="378"/>
      <c r="AG91" s="378"/>
      <c r="AH91" s="378"/>
      <c r="AI91" s="378"/>
      <c r="AJ91" s="378"/>
      <c r="AK91" s="378"/>
      <c r="AL91" s="378"/>
      <c r="AM91" s="378"/>
      <c r="AN91" s="378"/>
      <c r="AO91" s="378"/>
      <c r="AP91" s="378"/>
      <c r="AQ91" s="378"/>
    </row>
    <row r="92" spans="1:56" s="549" customFormat="1" ht="110.25" customHeight="1" x14ac:dyDescent="0.3">
      <c r="A92" s="386" t="s">
        <v>126</v>
      </c>
      <c r="B92" s="390" t="s">
        <v>12</v>
      </c>
      <c r="C92" s="387">
        <v>10</v>
      </c>
      <c r="D92" s="386" t="s">
        <v>987</v>
      </c>
      <c r="E92" s="388" t="s">
        <v>1021</v>
      </c>
      <c r="F92" s="388" t="s">
        <v>1172</v>
      </c>
      <c r="G92" s="386" t="s">
        <v>1223</v>
      </c>
      <c r="H92" s="389" t="s">
        <v>839</v>
      </c>
      <c r="I92" s="386" t="s">
        <v>699</v>
      </c>
      <c r="J92" s="551" t="s">
        <v>1371</v>
      </c>
      <c r="K92" s="386" t="s">
        <v>1467</v>
      </c>
      <c r="L92" s="389" t="s">
        <v>845</v>
      </c>
      <c r="M92" s="386" t="s">
        <v>1438</v>
      </c>
      <c r="N92" s="389" t="s">
        <v>1030</v>
      </c>
      <c r="O92" s="386" t="s">
        <v>699</v>
      </c>
      <c r="P92" s="390" t="s">
        <v>492</v>
      </c>
      <c r="Q92" s="390" t="s">
        <v>380</v>
      </c>
      <c r="R92" s="379"/>
      <c r="S92" s="379"/>
      <c r="T92" s="379"/>
      <c r="U92" s="379"/>
      <c r="V92" s="379"/>
      <c r="W92" s="379"/>
      <c r="X92" s="379"/>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379"/>
      <c r="AX92" s="379"/>
      <c r="AY92" s="379"/>
      <c r="AZ92" s="379"/>
      <c r="BA92" s="379"/>
      <c r="BB92" s="379"/>
      <c r="BC92" s="379"/>
      <c r="BD92" s="379"/>
    </row>
    <row r="93" spans="1:56" ht="312" hidden="1" x14ac:dyDescent="0.3">
      <c r="A93" s="400" t="s">
        <v>101</v>
      </c>
      <c r="B93" s="405" t="s">
        <v>16</v>
      </c>
      <c r="C93" s="406">
        <v>1</v>
      </c>
      <c r="D93" s="400" t="s">
        <v>939</v>
      </c>
      <c r="E93" s="407" t="s">
        <v>1011</v>
      </c>
      <c r="F93" s="407"/>
      <c r="G93" s="400" t="s">
        <v>1215</v>
      </c>
      <c r="H93" s="400" t="s">
        <v>839</v>
      </c>
      <c r="I93" s="400" t="s">
        <v>696</v>
      </c>
      <c r="J93" s="400" t="s">
        <v>1258</v>
      </c>
      <c r="K93" s="400"/>
      <c r="L93" s="400" t="s">
        <v>845</v>
      </c>
      <c r="M93" s="400" t="s">
        <v>10</v>
      </c>
      <c r="N93" s="400" t="s">
        <v>1030</v>
      </c>
      <c r="O93" s="408" t="s">
        <v>696</v>
      </c>
      <c r="P93" s="409" t="s">
        <v>483</v>
      </c>
      <c r="Q93" s="405" t="s">
        <v>302</v>
      </c>
      <c r="R93" s="378"/>
      <c r="S93" s="378"/>
      <c r="T93" s="378"/>
      <c r="U93" s="378"/>
      <c r="V93" s="378"/>
      <c r="W93" s="378"/>
      <c r="X93" s="378"/>
      <c r="Y93" s="378"/>
      <c r="Z93" s="378"/>
      <c r="AA93" s="378"/>
      <c r="AB93" s="378"/>
      <c r="AC93" s="378"/>
      <c r="AD93" s="378"/>
      <c r="AE93" s="378"/>
      <c r="AF93" s="378"/>
      <c r="AG93" s="378"/>
      <c r="AH93" s="378"/>
      <c r="AI93" s="378"/>
      <c r="AJ93" s="378"/>
      <c r="AK93" s="378"/>
      <c r="AL93" s="378"/>
      <c r="AM93" s="378"/>
      <c r="AN93" s="378"/>
      <c r="AO93" s="378"/>
      <c r="AP93" s="378"/>
      <c r="AQ93" s="378"/>
    </row>
    <row r="94" spans="1:56" s="378" customFormat="1" ht="117" x14ac:dyDescent="0.3">
      <c r="A94" s="305" t="s">
        <v>101</v>
      </c>
      <c r="B94" s="323" t="s">
        <v>16</v>
      </c>
      <c r="C94" s="380">
        <v>1</v>
      </c>
      <c r="D94" s="305" t="s">
        <v>939</v>
      </c>
      <c r="E94" s="312" t="s">
        <v>1011</v>
      </c>
      <c r="F94" s="312"/>
      <c r="G94" s="305" t="s">
        <v>1303</v>
      </c>
      <c r="H94" s="361" t="s">
        <v>839</v>
      </c>
      <c r="I94" s="305" t="s">
        <v>699</v>
      </c>
      <c r="J94" s="547" t="s">
        <v>1372</v>
      </c>
      <c r="K94" s="305" t="s">
        <v>1373</v>
      </c>
      <c r="L94" s="361" t="s">
        <v>845</v>
      </c>
      <c r="M94" s="305" t="s">
        <v>10</v>
      </c>
      <c r="N94" s="361" t="s">
        <v>1029</v>
      </c>
      <c r="O94" s="305" t="s">
        <v>699</v>
      </c>
      <c r="P94" s="323" t="s">
        <v>483</v>
      </c>
      <c r="Q94" s="323" t="s">
        <v>302</v>
      </c>
      <c r="R94" s="379"/>
      <c r="S94" s="379"/>
      <c r="T94" s="379"/>
      <c r="U94" s="379"/>
      <c r="V94" s="379"/>
      <c r="W94" s="379"/>
      <c r="X94" s="379"/>
      <c r="Y94" s="379"/>
      <c r="Z94" s="379"/>
      <c r="AA94" s="379"/>
      <c r="AB94" s="379"/>
      <c r="AC94" s="379"/>
      <c r="AD94" s="379"/>
      <c r="AE94" s="379"/>
      <c r="AF94" s="379"/>
      <c r="AG94" s="379"/>
      <c r="AH94" s="379"/>
      <c r="AI94" s="379"/>
      <c r="AJ94" s="379"/>
      <c r="AK94" s="379"/>
      <c r="AL94" s="379"/>
      <c r="AM94" s="379"/>
      <c r="AN94" s="379"/>
      <c r="AO94" s="379"/>
      <c r="AP94" s="379"/>
      <c r="AQ94" s="379"/>
      <c r="AR94" s="379"/>
      <c r="AS94" s="379"/>
      <c r="AT94" s="379"/>
      <c r="AU94" s="379"/>
      <c r="AV94" s="379"/>
      <c r="AW94" s="379"/>
      <c r="AX94" s="379"/>
      <c r="AY94" s="379"/>
      <c r="AZ94" s="379"/>
      <c r="BA94" s="379"/>
      <c r="BB94" s="379"/>
      <c r="BC94" s="379"/>
      <c r="BD94" s="379"/>
    </row>
    <row r="95" spans="1:56" ht="91" hidden="1" x14ac:dyDescent="0.3">
      <c r="A95" s="400" t="s">
        <v>101</v>
      </c>
      <c r="B95" s="405" t="s">
        <v>20</v>
      </c>
      <c r="C95" s="406">
        <v>2</v>
      </c>
      <c r="D95" s="400" t="s">
        <v>947</v>
      </c>
      <c r="E95" s="407" t="s">
        <v>1016</v>
      </c>
      <c r="F95" s="407"/>
      <c r="G95" s="400" t="s">
        <v>1216</v>
      </c>
      <c r="H95" s="400" t="s">
        <v>839</v>
      </c>
      <c r="I95" s="400" t="s">
        <v>696</v>
      </c>
      <c r="J95" s="400" t="s">
        <v>1259</v>
      </c>
      <c r="K95" s="400"/>
      <c r="L95" s="400" t="s">
        <v>845</v>
      </c>
      <c r="M95" s="400" t="s">
        <v>10</v>
      </c>
      <c r="N95" s="400" t="s">
        <v>1030</v>
      </c>
      <c r="O95" s="408" t="s">
        <v>696</v>
      </c>
      <c r="P95" s="409" t="s">
        <v>484</v>
      </c>
      <c r="Q95" s="405" t="s">
        <v>87</v>
      </c>
      <c r="R95" s="378"/>
      <c r="S95" s="378"/>
      <c r="T95" s="378"/>
      <c r="U95" s="378"/>
      <c r="V95" s="378"/>
      <c r="W95" s="378"/>
      <c r="X95" s="378"/>
      <c r="Y95" s="378"/>
      <c r="Z95" s="378"/>
      <c r="AA95" s="378"/>
      <c r="AB95" s="378"/>
      <c r="AC95" s="378"/>
      <c r="AD95" s="378"/>
      <c r="AE95" s="378"/>
      <c r="AF95" s="378"/>
      <c r="AG95" s="378"/>
      <c r="AH95" s="378"/>
      <c r="AI95" s="378"/>
      <c r="AJ95" s="378"/>
      <c r="AK95" s="378"/>
      <c r="AL95" s="378"/>
      <c r="AM95" s="378"/>
      <c r="AN95" s="378"/>
      <c r="AO95" s="378"/>
      <c r="AP95" s="378"/>
      <c r="AQ95" s="378"/>
    </row>
    <row r="96" spans="1:56" s="378" customFormat="1" ht="78" x14ac:dyDescent="0.3">
      <c r="A96" s="305" t="s">
        <v>101</v>
      </c>
      <c r="B96" s="323" t="s">
        <v>20</v>
      </c>
      <c r="C96" s="380">
        <v>2</v>
      </c>
      <c r="D96" s="305" t="s">
        <v>947</v>
      </c>
      <c r="E96" s="312" t="s">
        <v>1016</v>
      </c>
      <c r="F96" s="312"/>
      <c r="G96" s="305" t="s">
        <v>1216</v>
      </c>
      <c r="H96" s="361" t="s">
        <v>839</v>
      </c>
      <c r="I96" s="305" t="s">
        <v>699</v>
      </c>
      <c r="J96" s="547" t="s">
        <v>1374</v>
      </c>
      <c r="K96" s="305" t="s">
        <v>1473</v>
      </c>
      <c r="L96" s="361" t="s">
        <v>845</v>
      </c>
      <c r="M96" s="305" t="s">
        <v>10</v>
      </c>
      <c r="N96" s="361" t="s">
        <v>1030</v>
      </c>
      <c r="O96" s="305" t="s">
        <v>699</v>
      </c>
      <c r="P96" s="323" t="s">
        <v>484</v>
      </c>
      <c r="Q96" s="323" t="s">
        <v>87</v>
      </c>
      <c r="R96" s="379"/>
      <c r="S96" s="379"/>
      <c r="T96" s="379"/>
      <c r="U96" s="379"/>
      <c r="V96" s="379"/>
      <c r="W96" s="379"/>
      <c r="X96" s="379"/>
      <c r="Y96" s="379"/>
      <c r="Z96" s="379"/>
      <c r="AA96" s="379"/>
      <c r="AB96" s="379"/>
      <c r="AC96" s="379"/>
      <c r="AD96" s="379"/>
      <c r="AE96" s="379"/>
      <c r="AF96" s="379"/>
      <c r="AG96" s="379"/>
      <c r="AH96" s="379"/>
      <c r="AI96" s="379"/>
      <c r="AJ96" s="379"/>
      <c r="AK96" s="379"/>
      <c r="AL96" s="379"/>
      <c r="AM96" s="379"/>
      <c r="AN96" s="379"/>
      <c r="AO96" s="379"/>
      <c r="AP96" s="379"/>
      <c r="AQ96" s="379"/>
      <c r="AR96" s="379"/>
      <c r="AS96" s="379"/>
      <c r="AT96" s="379"/>
      <c r="AU96" s="379"/>
      <c r="AV96" s="379"/>
      <c r="AW96" s="379"/>
      <c r="AX96" s="379"/>
      <c r="AY96" s="379"/>
      <c r="AZ96" s="379"/>
      <c r="BA96" s="379"/>
      <c r="BB96" s="379"/>
      <c r="BC96" s="379"/>
      <c r="BD96" s="379"/>
    </row>
    <row r="97" spans="1:56" ht="78" hidden="1" x14ac:dyDescent="0.3">
      <c r="A97" s="400" t="s">
        <v>101</v>
      </c>
      <c r="B97" s="405" t="s">
        <v>24</v>
      </c>
      <c r="C97" s="406">
        <v>3</v>
      </c>
      <c r="D97" s="400" t="s">
        <v>955</v>
      </c>
      <c r="E97" s="407" t="s">
        <v>1011</v>
      </c>
      <c r="F97" s="407"/>
      <c r="G97" s="400" t="s">
        <v>1217</v>
      </c>
      <c r="H97" s="400" t="s">
        <v>839</v>
      </c>
      <c r="I97" s="400" t="s">
        <v>696</v>
      </c>
      <c r="J97" s="400" t="s">
        <v>1260</v>
      </c>
      <c r="K97" s="400"/>
      <c r="L97" s="400" t="s">
        <v>845</v>
      </c>
      <c r="M97" s="400" t="s">
        <v>10</v>
      </c>
      <c r="N97" s="400" t="s">
        <v>1030</v>
      </c>
      <c r="O97" s="408" t="s">
        <v>696</v>
      </c>
      <c r="P97" s="409" t="s">
        <v>486</v>
      </c>
      <c r="Q97" s="405" t="s">
        <v>100</v>
      </c>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row>
    <row r="98" spans="1:56" s="378" customFormat="1" ht="78" x14ac:dyDescent="0.3">
      <c r="A98" s="305" t="s">
        <v>101</v>
      </c>
      <c r="B98" s="323" t="s">
        <v>24</v>
      </c>
      <c r="C98" s="380">
        <v>3</v>
      </c>
      <c r="D98" s="305" t="s">
        <v>955</v>
      </c>
      <c r="E98" s="312" t="s">
        <v>1011</v>
      </c>
      <c r="F98" s="312"/>
      <c r="G98" s="305" t="s">
        <v>1028</v>
      </c>
      <c r="H98" s="361" t="s">
        <v>839</v>
      </c>
      <c r="I98" s="305" t="s">
        <v>699</v>
      </c>
      <c r="J98" s="547" t="s">
        <v>1375</v>
      </c>
      <c r="K98" s="270" t="s">
        <v>1471</v>
      </c>
      <c r="L98" s="361" t="s">
        <v>845</v>
      </c>
      <c r="M98" s="305" t="s">
        <v>10</v>
      </c>
      <c r="N98" s="361" t="s">
        <v>1030</v>
      </c>
      <c r="O98" s="305" t="s">
        <v>699</v>
      </c>
      <c r="P98" s="323" t="s">
        <v>486</v>
      </c>
      <c r="Q98" s="323" t="s">
        <v>100</v>
      </c>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c r="AR98" s="379"/>
      <c r="AS98" s="379"/>
      <c r="AT98" s="379"/>
      <c r="AU98" s="379"/>
      <c r="AV98" s="379"/>
      <c r="AW98" s="379"/>
      <c r="AX98" s="379"/>
      <c r="AY98" s="379"/>
      <c r="AZ98" s="379"/>
      <c r="BA98" s="379"/>
      <c r="BB98" s="379"/>
      <c r="BC98" s="379"/>
      <c r="BD98" s="379"/>
    </row>
    <row r="99" spans="1:56" ht="39" hidden="1" x14ac:dyDescent="0.3">
      <c r="A99" s="400" t="s">
        <v>101</v>
      </c>
      <c r="B99" s="405" t="s">
        <v>12</v>
      </c>
      <c r="C99" s="406">
        <v>4</v>
      </c>
      <c r="D99" s="400" t="s">
        <v>962</v>
      </c>
      <c r="E99" s="407" t="s">
        <v>1034</v>
      </c>
      <c r="F99" s="407"/>
      <c r="G99" s="400" t="s">
        <v>1218</v>
      </c>
      <c r="H99" s="400" t="s">
        <v>839</v>
      </c>
      <c r="I99" s="400" t="s">
        <v>696</v>
      </c>
      <c r="J99" s="400" t="s">
        <v>1219</v>
      </c>
      <c r="K99" s="400"/>
      <c r="L99" s="400" t="s">
        <v>845</v>
      </c>
      <c r="M99" s="400" t="s">
        <v>10</v>
      </c>
      <c r="N99" s="400" t="s">
        <v>1030</v>
      </c>
      <c r="O99" s="408" t="s">
        <v>696</v>
      </c>
      <c r="P99" s="409" t="s">
        <v>485</v>
      </c>
      <c r="Q99" s="405" t="s">
        <v>87</v>
      </c>
      <c r="R99" s="378"/>
      <c r="S99" s="378"/>
      <c r="T99" s="378"/>
      <c r="U99" s="378"/>
      <c r="V99" s="378"/>
      <c r="W99" s="378"/>
      <c r="X99" s="378"/>
      <c r="Y99" s="378"/>
      <c r="Z99" s="378"/>
      <c r="AA99" s="378"/>
      <c r="AB99" s="378"/>
      <c r="AC99" s="378"/>
      <c r="AD99" s="378"/>
      <c r="AE99" s="378"/>
      <c r="AF99" s="378"/>
      <c r="AG99" s="378"/>
      <c r="AH99" s="378"/>
      <c r="AI99" s="378"/>
      <c r="AJ99" s="378"/>
      <c r="AK99" s="378"/>
      <c r="AL99" s="378"/>
      <c r="AM99" s="378"/>
      <c r="AN99" s="378"/>
      <c r="AO99" s="378"/>
      <c r="AP99" s="378"/>
      <c r="AQ99" s="378"/>
    </row>
    <row r="100" spans="1:56" s="378" customFormat="1" ht="78" x14ac:dyDescent="0.3">
      <c r="A100" s="305" t="s">
        <v>101</v>
      </c>
      <c r="B100" s="323" t="s">
        <v>12</v>
      </c>
      <c r="C100" s="380">
        <v>4</v>
      </c>
      <c r="D100" s="305" t="s">
        <v>962</v>
      </c>
      <c r="E100" s="312" t="s">
        <v>1034</v>
      </c>
      <c r="F100" s="312"/>
      <c r="G100" s="305" t="s">
        <v>1218</v>
      </c>
      <c r="H100" s="361" t="s">
        <v>839</v>
      </c>
      <c r="I100" s="305" t="s">
        <v>699</v>
      </c>
      <c r="J100" s="305" t="s">
        <v>1376</v>
      </c>
      <c r="K100" s="270" t="s">
        <v>1475</v>
      </c>
      <c r="L100" s="361" t="s">
        <v>845</v>
      </c>
      <c r="M100" s="305" t="s">
        <v>10</v>
      </c>
      <c r="N100" s="361" t="s">
        <v>1030</v>
      </c>
      <c r="O100" s="305" t="s">
        <v>699</v>
      </c>
      <c r="P100" s="323" t="s">
        <v>485</v>
      </c>
      <c r="Q100" s="323" t="s">
        <v>87</v>
      </c>
      <c r="R100" s="379"/>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c r="AQ100" s="379"/>
      <c r="AR100" s="379"/>
      <c r="AS100" s="379"/>
      <c r="AT100" s="379"/>
      <c r="AU100" s="379"/>
      <c r="AV100" s="379"/>
      <c r="AW100" s="379"/>
      <c r="AX100" s="379"/>
      <c r="AY100" s="379"/>
      <c r="AZ100" s="379"/>
      <c r="BA100" s="379"/>
      <c r="BB100" s="379"/>
      <c r="BC100" s="379"/>
      <c r="BD100" s="379"/>
    </row>
    <row r="101" spans="1:56" ht="52" hidden="1" x14ac:dyDescent="0.3">
      <c r="A101" s="400" t="s">
        <v>146</v>
      </c>
      <c r="B101" s="405" t="s">
        <v>16</v>
      </c>
      <c r="C101" s="406">
        <v>1</v>
      </c>
      <c r="D101" s="400" t="s">
        <v>942</v>
      </c>
      <c r="E101" s="407" t="s">
        <v>1011</v>
      </c>
      <c r="F101" s="407"/>
      <c r="G101" s="408" t="s">
        <v>1139</v>
      </c>
      <c r="H101" s="400" t="s">
        <v>839</v>
      </c>
      <c r="I101" s="400" t="s">
        <v>696</v>
      </c>
      <c r="J101" s="400" t="s">
        <v>1177</v>
      </c>
      <c r="K101" s="400"/>
      <c r="L101" s="400" t="s">
        <v>845</v>
      </c>
      <c r="M101" s="400" t="s">
        <v>10</v>
      </c>
      <c r="N101" s="400" t="s">
        <v>1030</v>
      </c>
      <c r="O101" s="408" t="s">
        <v>696</v>
      </c>
      <c r="P101" s="409" t="s">
        <v>442</v>
      </c>
      <c r="Q101" s="405">
        <v>1</v>
      </c>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378"/>
      <c r="AN101" s="378"/>
      <c r="AO101" s="378"/>
      <c r="AP101" s="378"/>
      <c r="AQ101" s="378"/>
    </row>
    <row r="102" spans="1:56" s="549" customFormat="1" ht="39" x14ac:dyDescent="0.3">
      <c r="A102" s="386" t="s">
        <v>146</v>
      </c>
      <c r="B102" s="390" t="s">
        <v>16</v>
      </c>
      <c r="C102" s="387">
        <v>1</v>
      </c>
      <c r="D102" s="386" t="s">
        <v>942</v>
      </c>
      <c r="E102" s="388" t="s">
        <v>1011</v>
      </c>
      <c r="F102" s="388"/>
      <c r="G102" s="550">
        <v>33688</v>
      </c>
      <c r="H102" s="389" t="s">
        <v>839</v>
      </c>
      <c r="I102" s="386" t="s">
        <v>699</v>
      </c>
      <c r="J102" s="551" t="s">
        <v>1378</v>
      </c>
      <c r="K102" s="386" t="s">
        <v>1477</v>
      </c>
      <c r="L102" s="389" t="s">
        <v>845</v>
      </c>
      <c r="M102" s="386" t="s">
        <v>10</v>
      </c>
      <c r="N102" s="389" t="s">
        <v>1030</v>
      </c>
      <c r="O102" s="386" t="s">
        <v>699</v>
      </c>
      <c r="P102" s="390" t="s">
        <v>442</v>
      </c>
      <c r="Q102" s="390">
        <v>1</v>
      </c>
      <c r="R102" s="379"/>
      <c r="S102" s="379"/>
      <c r="T102" s="379"/>
      <c r="U102" s="379"/>
      <c r="V102" s="379"/>
      <c r="W102" s="379"/>
      <c r="X102" s="379"/>
      <c r="Y102" s="379"/>
      <c r="Z102" s="379"/>
      <c r="AA102" s="379"/>
      <c r="AB102" s="379"/>
      <c r="AC102" s="379"/>
      <c r="AD102" s="379"/>
      <c r="AE102" s="379"/>
      <c r="AF102" s="379"/>
      <c r="AG102" s="379"/>
      <c r="AH102" s="379"/>
      <c r="AI102" s="379"/>
      <c r="AJ102" s="379"/>
      <c r="AK102" s="379"/>
      <c r="AL102" s="379"/>
      <c r="AM102" s="379"/>
      <c r="AN102" s="379"/>
      <c r="AO102" s="379"/>
      <c r="AP102" s="379"/>
      <c r="AQ102" s="379"/>
      <c r="AR102" s="379"/>
      <c r="AS102" s="379"/>
      <c r="AT102" s="379"/>
      <c r="AU102" s="379"/>
      <c r="AV102" s="379"/>
      <c r="AW102" s="379"/>
      <c r="AX102" s="379"/>
      <c r="AY102" s="379"/>
      <c r="AZ102" s="379"/>
      <c r="BA102" s="379"/>
      <c r="BB102" s="379"/>
      <c r="BC102" s="379"/>
      <c r="BD102" s="379"/>
    </row>
    <row r="103" spans="1:56" ht="65" hidden="1" x14ac:dyDescent="0.3">
      <c r="A103" s="400" t="s">
        <v>146</v>
      </c>
      <c r="B103" s="405" t="s">
        <v>20</v>
      </c>
      <c r="C103" s="406">
        <v>2</v>
      </c>
      <c r="D103" s="400" t="s">
        <v>950</v>
      </c>
      <c r="E103" s="407" t="s">
        <v>1011</v>
      </c>
      <c r="F103" s="407"/>
      <c r="G103" s="408" t="s">
        <v>1139</v>
      </c>
      <c r="H103" s="400" t="s">
        <v>839</v>
      </c>
      <c r="I103" s="400" t="s">
        <v>696</v>
      </c>
      <c r="J103" s="400" t="s">
        <v>1273</v>
      </c>
      <c r="K103" s="400"/>
      <c r="L103" s="400" t="s">
        <v>845</v>
      </c>
      <c r="M103" s="400" t="s">
        <v>10</v>
      </c>
      <c r="N103" s="400" t="s">
        <v>1030</v>
      </c>
      <c r="O103" s="408" t="s">
        <v>696</v>
      </c>
      <c r="P103" s="409" t="s">
        <v>442</v>
      </c>
      <c r="Q103" s="405">
        <v>1</v>
      </c>
      <c r="R103" s="378"/>
      <c r="S103" s="378"/>
      <c r="T103" s="378"/>
      <c r="U103" s="378"/>
      <c r="V103" s="378"/>
      <c r="W103" s="378"/>
      <c r="X103" s="378"/>
      <c r="Y103" s="378"/>
      <c r="Z103" s="378"/>
      <c r="AA103" s="378"/>
      <c r="AB103" s="378"/>
      <c r="AC103" s="378"/>
      <c r="AD103" s="378"/>
      <c r="AE103" s="378"/>
      <c r="AF103" s="378"/>
      <c r="AG103" s="378"/>
      <c r="AH103" s="378"/>
      <c r="AI103" s="378"/>
      <c r="AJ103" s="378"/>
      <c r="AK103" s="378"/>
      <c r="AL103" s="378"/>
      <c r="AM103" s="378"/>
      <c r="AN103" s="378"/>
      <c r="AO103" s="378"/>
      <c r="AP103" s="378"/>
      <c r="AQ103" s="378"/>
    </row>
    <row r="104" spans="1:56" s="549" customFormat="1" ht="52" x14ac:dyDescent="0.3">
      <c r="A104" s="386" t="s">
        <v>146</v>
      </c>
      <c r="B104" s="390" t="s">
        <v>20</v>
      </c>
      <c r="C104" s="387">
        <v>2</v>
      </c>
      <c r="D104" s="386" t="s">
        <v>950</v>
      </c>
      <c r="E104" s="388" t="s">
        <v>1011</v>
      </c>
      <c r="F104" s="388"/>
      <c r="G104" s="386" t="s">
        <v>1139</v>
      </c>
      <c r="H104" s="389" t="s">
        <v>839</v>
      </c>
      <c r="I104" s="386" t="s">
        <v>699</v>
      </c>
      <c r="J104" s="551" t="s">
        <v>1377</v>
      </c>
      <c r="K104" s="386" t="s">
        <v>1478</v>
      </c>
      <c r="L104" s="389" t="s">
        <v>845</v>
      </c>
      <c r="M104" s="386" t="s">
        <v>10</v>
      </c>
      <c r="N104" s="389" t="s">
        <v>1030</v>
      </c>
      <c r="O104" s="386" t="s">
        <v>699</v>
      </c>
      <c r="P104" s="390" t="s">
        <v>442</v>
      </c>
      <c r="Q104" s="390">
        <v>1</v>
      </c>
      <c r="R104" s="379"/>
      <c r="S104" s="379"/>
      <c r="T104" s="379"/>
      <c r="U104" s="379"/>
      <c r="V104" s="379"/>
      <c r="W104" s="379"/>
      <c r="X104" s="379"/>
      <c r="Y104" s="379"/>
      <c r="Z104" s="379"/>
      <c r="AA104" s="379"/>
      <c r="AB104" s="379"/>
      <c r="AC104" s="379"/>
      <c r="AD104" s="379"/>
      <c r="AE104" s="379"/>
      <c r="AF104" s="379"/>
      <c r="AG104" s="379"/>
      <c r="AH104" s="379"/>
      <c r="AI104" s="379"/>
      <c r="AJ104" s="379"/>
      <c r="AK104" s="379"/>
      <c r="AL104" s="379"/>
      <c r="AM104" s="379"/>
      <c r="AN104" s="379"/>
      <c r="AO104" s="379"/>
      <c r="AP104" s="379"/>
      <c r="AQ104" s="379"/>
      <c r="AR104" s="379"/>
      <c r="AS104" s="379"/>
      <c r="AT104" s="379"/>
      <c r="AU104" s="379"/>
      <c r="AV104" s="379"/>
      <c r="AW104" s="379"/>
      <c r="AX104" s="379"/>
      <c r="AY104" s="379"/>
      <c r="AZ104" s="379"/>
      <c r="BA104" s="379"/>
      <c r="BB104" s="379"/>
      <c r="BC104" s="379"/>
      <c r="BD104" s="379"/>
    </row>
    <row r="105" spans="1:56" ht="39" hidden="1" x14ac:dyDescent="0.3">
      <c r="A105" s="400" t="s">
        <v>146</v>
      </c>
      <c r="B105" s="405" t="s">
        <v>20</v>
      </c>
      <c r="C105" s="406">
        <v>3</v>
      </c>
      <c r="D105" s="400" t="s">
        <v>958</v>
      </c>
      <c r="E105" s="407" t="s">
        <v>1011</v>
      </c>
      <c r="F105" s="407"/>
      <c r="G105" s="400" t="s">
        <v>1235</v>
      </c>
      <c r="H105" s="400" t="s">
        <v>839</v>
      </c>
      <c r="I105" s="400" t="s">
        <v>696</v>
      </c>
      <c r="J105" s="400" t="s">
        <v>1236</v>
      </c>
      <c r="K105" s="400"/>
      <c r="L105" s="400" t="s">
        <v>845</v>
      </c>
      <c r="M105" s="400" t="s">
        <v>10</v>
      </c>
      <c r="N105" s="400" t="s">
        <v>1030</v>
      </c>
      <c r="O105" s="408" t="s">
        <v>696</v>
      </c>
      <c r="P105" s="409" t="s">
        <v>442</v>
      </c>
      <c r="Q105" s="405" t="s">
        <v>170</v>
      </c>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row>
    <row r="106" spans="1:56" s="549" customFormat="1" ht="104" x14ac:dyDescent="0.3">
      <c r="A106" s="386" t="s">
        <v>146</v>
      </c>
      <c r="B106" s="390" t="s">
        <v>20</v>
      </c>
      <c r="C106" s="387">
        <v>3</v>
      </c>
      <c r="D106" s="386" t="s">
        <v>958</v>
      </c>
      <c r="E106" s="388" t="s">
        <v>1011</v>
      </c>
      <c r="F106" s="388"/>
      <c r="G106" s="386">
        <v>1</v>
      </c>
      <c r="H106" s="389" t="s">
        <v>839</v>
      </c>
      <c r="I106" s="386" t="s">
        <v>699</v>
      </c>
      <c r="J106" s="386" t="s">
        <v>1500</v>
      </c>
      <c r="K106" s="386" t="s">
        <v>1460</v>
      </c>
      <c r="L106" s="389" t="s">
        <v>845</v>
      </c>
      <c r="M106" s="386" t="s">
        <v>10</v>
      </c>
      <c r="N106" s="389" t="s">
        <v>1030</v>
      </c>
      <c r="O106" s="386" t="s">
        <v>699</v>
      </c>
      <c r="P106" s="390" t="s">
        <v>442</v>
      </c>
      <c r="Q106" s="390" t="s">
        <v>170</v>
      </c>
      <c r="R106" s="379"/>
      <c r="S106" s="379"/>
      <c r="T106" s="379"/>
      <c r="U106" s="379"/>
      <c r="V106" s="379"/>
      <c r="W106" s="379"/>
      <c r="X106" s="379"/>
      <c r="Y106" s="379"/>
      <c r="Z106" s="379"/>
      <c r="AA106" s="379"/>
      <c r="AB106" s="379"/>
      <c r="AC106" s="379"/>
      <c r="AD106" s="379"/>
      <c r="AE106" s="379"/>
      <c r="AF106" s="379"/>
      <c r="AG106" s="379"/>
      <c r="AH106" s="379"/>
      <c r="AI106" s="379"/>
      <c r="AJ106" s="379"/>
      <c r="AK106" s="379"/>
      <c r="AL106" s="379"/>
      <c r="AM106" s="379"/>
      <c r="AN106" s="379"/>
      <c r="AO106" s="379"/>
      <c r="AP106" s="379"/>
      <c r="AQ106" s="379"/>
      <c r="AR106" s="379"/>
      <c r="AS106" s="379"/>
      <c r="AT106" s="379"/>
      <c r="AU106" s="379"/>
      <c r="AV106" s="379"/>
      <c r="AW106" s="379"/>
      <c r="AX106" s="379"/>
      <c r="AY106" s="379"/>
      <c r="AZ106" s="379"/>
      <c r="BA106" s="379"/>
      <c r="BB106" s="379"/>
      <c r="BC106" s="379"/>
      <c r="BD106" s="379"/>
    </row>
    <row r="107" spans="1:56" ht="91" hidden="1" x14ac:dyDescent="0.3">
      <c r="A107" s="400" t="s">
        <v>146</v>
      </c>
      <c r="B107" s="405" t="s">
        <v>20</v>
      </c>
      <c r="C107" s="406">
        <v>4</v>
      </c>
      <c r="D107" s="400" t="s">
        <v>965</v>
      </c>
      <c r="E107" s="407" t="s">
        <v>1011</v>
      </c>
      <c r="F107" s="407"/>
      <c r="G107" s="408">
        <v>2</v>
      </c>
      <c r="H107" s="400" t="s">
        <v>839</v>
      </c>
      <c r="I107" s="400" t="s">
        <v>696</v>
      </c>
      <c r="J107" s="400" t="s">
        <v>1274</v>
      </c>
      <c r="K107" s="400"/>
      <c r="L107" s="400" t="s">
        <v>845</v>
      </c>
      <c r="M107" s="400" t="s">
        <v>10</v>
      </c>
      <c r="N107" s="400" t="s">
        <v>1030</v>
      </c>
      <c r="O107" s="408" t="s">
        <v>696</v>
      </c>
      <c r="P107" s="409" t="s">
        <v>442</v>
      </c>
      <c r="Q107" s="405">
        <v>5</v>
      </c>
      <c r="R107" s="378"/>
      <c r="S107" s="378"/>
      <c r="T107" s="378"/>
      <c r="U107" s="378"/>
      <c r="V107" s="378"/>
      <c r="W107" s="378"/>
      <c r="X107" s="378"/>
      <c r="Y107" s="378"/>
      <c r="Z107" s="378"/>
      <c r="AA107" s="378"/>
      <c r="AB107" s="378"/>
      <c r="AC107" s="378"/>
      <c r="AD107" s="378"/>
      <c r="AE107" s="378"/>
      <c r="AF107" s="378"/>
      <c r="AG107" s="378"/>
      <c r="AH107" s="378"/>
      <c r="AI107" s="378"/>
      <c r="AJ107" s="378"/>
      <c r="AK107" s="378"/>
      <c r="AL107" s="378"/>
      <c r="AM107" s="378"/>
      <c r="AN107" s="378"/>
      <c r="AO107" s="378"/>
      <c r="AP107" s="378"/>
      <c r="AQ107" s="378"/>
    </row>
    <row r="108" spans="1:56" s="549" customFormat="1" ht="52" x14ac:dyDescent="0.3">
      <c r="A108" s="386" t="s">
        <v>146</v>
      </c>
      <c r="B108" s="390" t="s">
        <v>20</v>
      </c>
      <c r="C108" s="387">
        <v>4</v>
      </c>
      <c r="D108" s="386" t="s">
        <v>965</v>
      </c>
      <c r="E108" s="388" t="s">
        <v>1011</v>
      </c>
      <c r="F108" s="388"/>
      <c r="G108" s="386" t="s">
        <v>1028</v>
      </c>
      <c r="H108" s="389" t="s">
        <v>839</v>
      </c>
      <c r="I108" s="386" t="s">
        <v>699</v>
      </c>
      <c r="J108" s="551" t="s">
        <v>1379</v>
      </c>
      <c r="K108" s="386" t="s">
        <v>1332</v>
      </c>
      <c r="L108" s="389" t="s">
        <v>845</v>
      </c>
      <c r="M108" s="386" t="s">
        <v>10</v>
      </c>
      <c r="N108" s="389" t="s">
        <v>1030</v>
      </c>
      <c r="O108" s="386" t="s">
        <v>699</v>
      </c>
      <c r="P108" s="390" t="s">
        <v>442</v>
      </c>
      <c r="Q108" s="390">
        <v>5</v>
      </c>
      <c r="R108" s="379"/>
      <c r="S108" s="379"/>
      <c r="T108" s="379"/>
      <c r="U108" s="379"/>
      <c r="V108" s="379"/>
      <c r="W108" s="379"/>
      <c r="X108" s="379"/>
      <c r="Y108" s="379"/>
      <c r="Z108" s="379"/>
      <c r="AA108" s="379"/>
      <c r="AB108" s="379"/>
      <c r="AC108" s="379"/>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79"/>
      <c r="AY108" s="379"/>
      <c r="AZ108" s="379"/>
      <c r="BA108" s="379"/>
      <c r="BB108" s="379"/>
      <c r="BC108" s="379"/>
      <c r="BD108" s="379"/>
    </row>
    <row r="109" spans="1:56" ht="39" hidden="1" x14ac:dyDescent="0.3">
      <c r="A109" s="400" t="s">
        <v>7</v>
      </c>
      <c r="B109" s="405" t="s">
        <v>16</v>
      </c>
      <c r="C109" s="406">
        <v>1</v>
      </c>
      <c r="D109" s="400" t="s">
        <v>937</v>
      </c>
      <c r="E109" s="407" t="s">
        <v>1011</v>
      </c>
      <c r="F109" s="407" t="s">
        <v>1089</v>
      </c>
      <c r="G109" s="408">
        <v>1</v>
      </c>
      <c r="H109" s="400" t="s">
        <v>839</v>
      </c>
      <c r="I109" s="400" t="s">
        <v>696</v>
      </c>
      <c r="J109" s="400" t="s">
        <v>1099</v>
      </c>
      <c r="K109" s="400" t="s">
        <v>1090</v>
      </c>
      <c r="L109" s="400" t="s">
        <v>601</v>
      </c>
      <c r="M109" s="400" t="s">
        <v>10</v>
      </c>
      <c r="N109" s="400" t="s">
        <v>1030</v>
      </c>
      <c r="O109" s="408" t="s">
        <v>696</v>
      </c>
      <c r="P109" s="409" t="s">
        <v>445</v>
      </c>
      <c r="Q109" s="405" t="s">
        <v>294</v>
      </c>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row>
    <row r="110" spans="1:56" s="378" customFormat="1" ht="39" x14ac:dyDescent="0.3">
      <c r="A110" s="305" t="s">
        <v>7</v>
      </c>
      <c r="B110" s="323" t="s">
        <v>16</v>
      </c>
      <c r="C110" s="380">
        <v>1</v>
      </c>
      <c r="D110" s="305" t="s">
        <v>937</v>
      </c>
      <c r="E110" s="312" t="s">
        <v>1011</v>
      </c>
      <c r="F110" s="312" t="s">
        <v>1089</v>
      </c>
      <c r="G110" s="305">
        <v>0.5</v>
      </c>
      <c r="H110" s="361" t="s">
        <v>839</v>
      </c>
      <c r="I110" s="305" t="s">
        <v>699</v>
      </c>
      <c r="J110" s="547" t="s">
        <v>1315</v>
      </c>
      <c r="K110" s="305" t="s">
        <v>1028</v>
      </c>
      <c r="L110" s="361" t="s">
        <v>601</v>
      </c>
      <c r="M110" s="305" t="s">
        <v>10</v>
      </c>
      <c r="N110" s="361" t="s">
        <v>1030</v>
      </c>
      <c r="O110" s="305" t="s">
        <v>699</v>
      </c>
      <c r="P110" s="323" t="s">
        <v>445</v>
      </c>
      <c r="Q110" s="323" t="s">
        <v>294</v>
      </c>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c r="AM110" s="379"/>
      <c r="AN110" s="379"/>
      <c r="AO110" s="379"/>
      <c r="AP110" s="379"/>
      <c r="AQ110" s="379"/>
      <c r="AR110" s="379"/>
      <c r="AS110" s="379"/>
      <c r="AT110" s="379"/>
      <c r="AU110" s="379"/>
      <c r="AV110" s="379"/>
      <c r="AW110" s="379"/>
      <c r="AX110" s="379"/>
      <c r="AY110" s="379"/>
      <c r="AZ110" s="379"/>
      <c r="BA110" s="379"/>
      <c r="BB110" s="379"/>
      <c r="BC110" s="379"/>
      <c r="BD110" s="379"/>
    </row>
    <row r="111" spans="1:56" ht="117" hidden="1" x14ac:dyDescent="0.3">
      <c r="A111" s="400" t="s">
        <v>7</v>
      </c>
      <c r="B111" s="405" t="s">
        <v>16</v>
      </c>
      <c r="C111" s="406">
        <v>2</v>
      </c>
      <c r="D111" s="400" t="s">
        <v>945</v>
      </c>
      <c r="E111" s="407" t="s">
        <v>1021</v>
      </c>
      <c r="F111" s="407" t="s">
        <v>1093</v>
      </c>
      <c r="G111" s="400">
        <v>12</v>
      </c>
      <c r="H111" s="400" t="s">
        <v>839</v>
      </c>
      <c r="I111" s="400" t="s">
        <v>696</v>
      </c>
      <c r="J111" s="400" t="s">
        <v>1100</v>
      </c>
      <c r="K111" s="400" t="s">
        <v>1101</v>
      </c>
      <c r="L111" s="400" t="s">
        <v>601</v>
      </c>
      <c r="M111" s="400" t="s">
        <v>10</v>
      </c>
      <c r="N111" s="400" t="s">
        <v>1030</v>
      </c>
      <c r="O111" s="408" t="s">
        <v>696</v>
      </c>
      <c r="P111" s="409" t="s">
        <v>429</v>
      </c>
      <c r="Q111" s="405">
        <v>2</v>
      </c>
      <c r="R111" s="378"/>
      <c r="S111" s="378"/>
      <c r="T111" s="378"/>
      <c r="U111" s="378"/>
      <c r="V111" s="378"/>
      <c r="W111" s="378"/>
      <c r="X111" s="378"/>
      <c r="Y111" s="378"/>
      <c r="Z111" s="378"/>
      <c r="AA111" s="378"/>
      <c r="AB111" s="378"/>
      <c r="AC111" s="378"/>
      <c r="AD111" s="378"/>
      <c r="AE111" s="378"/>
      <c r="AF111" s="378"/>
      <c r="AG111" s="378"/>
      <c r="AH111" s="378"/>
      <c r="AI111" s="378"/>
      <c r="AJ111" s="378"/>
      <c r="AK111" s="378"/>
      <c r="AL111" s="378"/>
      <c r="AM111" s="378"/>
      <c r="AN111" s="378"/>
      <c r="AO111" s="378"/>
      <c r="AP111" s="378"/>
      <c r="AQ111" s="378"/>
    </row>
    <row r="112" spans="1:56" s="378" customFormat="1" ht="78" x14ac:dyDescent="0.3">
      <c r="A112" s="305" t="s">
        <v>7</v>
      </c>
      <c r="B112" s="323" t="s">
        <v>16</v>
      </c>
      <c r="C112" s="380">
        <v>2</v>
      </c>
      <c r="D112" s="305" t="s">
        <v>945</v>
      </c>
      <c r="E112" s="312" t="s">
        <v>1021</v>
      </c>
      <c r="F112" s="312" t="s">
        <v>1093</v>
      </c>
      <c r="G112" s="305">
        <v>10</v>
      </c>
      <c r="H112" s="361" t="s">
        <v>839</v>
      </c>
      <c r="I112" s="305" t="s">
        <v>699</v>
      </c>
      <c r="J112" s="547" t="s">
        <v>1326</v>
      </c>
      <c r="K112" s="305" t="s">
        <v>1028</v>
      </c>
      <c r="L112" s="361" t="s">
        <v>601</v>
      </c>
      <c r="M112" s="305" t="s">
        <v>10</v>
      </c>
      <c r="N112" s="361" t="s">
        <v>1029</v>
      </c>
      <c r="O112" s="305" t="s">
        <v>699</v>
      </c>
      <c r="P112" s="323" t="s">
        <v>429</v>
      </c>
      <c r="Q112" s="323">
        <v>2</v>
      </c>
      <c r="R112" s="379"/>
      <c r="S112" s="379"/>
      <c r="T112" s="379"/>
      <c r="U112" s="379"/>
      <c r="V112" s="379"/>
      <c r="W112" s="379"/>
      <c r="X112" s="379"/>
      <c r="Y112" s="379"/>
      <c r="Z112" s="379"/>
      <c r="AA112" s="379"/>
      <c r="AB112" s="379"/>
      <c r="AC112" s="379"/>
      <c r="AD112" s="379"/>
      <c r="AE112" s="379"/>
      <c r="AF112" s="379"/>
      <c r="AG112" s="379"/>
      <c r="AH112" s="379"/>
      <c r="AI112" s="379"/>
      <c r="AJ112" s="379"/>
      <c r="AK112" s="379"/>
      <c r="AL112" s="379"/>
      <c r="AM112" s="379"/>
      <c r="AN112" s="379"/>
      <c r="AO112" s="379"/>
      <c r="AP112" s="379"/>
      <c r="AQ112" s="379"/>
      <c r="AR112" s="379"/>
      <c r="AS112" s="379"/>
      <c r="AT112" s="379"/>
      <c r="AU112" s="379"/>
      <c r="AV112" s="379"/>
      <c r="AW112" s="379"/>
      <c r="AX112" s="379"/>
      <c r="AY112" s="379"/>
      <c r="AZ112" s="379"/>
      <c r="BA112" s="379"/>
      <c r="BB112" s="379"/>
      <c r="BC112" s="379"/>
      <c r="BD112" s="379"/>
    </row>
    <row r="113" spans="1:56" ht="52" hidden="1" x14ac:dyDescent="0.3">
      <c r="A113" s="400" t="s">
        <v>7</v>
      </c>
      <c r="B113" s="405" t="s">
        <v>16</v>
      </c>
      <c r="C113" s="406">
        <v>3</v>
      </c>
      <c r="D113" s="400" t="s">
        <v>953</v>
      </c>
      <c r="E113" s="407" t="s">
        <v>1011</v>
      </c>
      <c r="F113" s="407"/>
      <c r="G113" s="400" t="s">
        <v>1095</v>
      </c>
      <c r="H113" s="400" t="s">
        <v>1071</v>
      </c>
      <c r="I113" s="400" t="s">
        <v>696</v>
      </c>
      <c r="J113" s="400" t="s">
        <v>1094</v>
      </c>
      <c r="K113" s="400" t="s">
        <v>1101</v>
      </c>
      <c r="L113" s="400" t="s">
        <v>845</v>
      </c>
      <c r="M113" s="400" t="s">
        <v>10</v>
      </c>
      <c r="N113" s="400" t="s">
        <v>1030</v>
      </c>
      <c r="O113" s="408" t="s">
        <v>696</v>
      </c>
      <c r="P113" s="409" t="s">
        <v>429</v>
      </c>
      <c r="Q113" s="405">
        <v>2</v>
      </c>
      <c r="R113" s="378"/>
      <c r="S113" s="378"/>
      <c r="T113" s="378"/>
      <c r="U113" s="378"/>
      <c r="V113" s="378"/>
      <c r="W113" s="378"/>
      <c r="X113" s="378"/>
      <c r="Y113" s="378"/>
      <c r="Z113" s="378"/>
      <c r="AA113" s="378"/>
      <c r="AB113" s="378"/>
      <c r="AC113" s="378"/>
      <c r="AD113" s="378"/>
      <c r="AE113" s="378"/>
      <c r="AF113" s="378"/>
      <c r="AG113" s="378"/>
      <c r="AH113" s="378"/>
      <c r="AI113" s="378"/>
      <c r="AJ113" s="378"/>
      <c r="AK113" s="378"/>
      <c r="AL113" s="378"/>
      <c r="AM113" s="378"/>
      <c r="AN113" s="378"/>
      <c r="AO113" s="378"/>
      <c r="AP113" s="378"/>
      <c r="AQ113" s="378"/>
    </row>
    <row r="114" spans="1:56" s="378" customFormat="1" ht="52" x14ac:dyDescent="0.3">
      <c r="A114" s="305" t="s">
        <v>7</v>
      </c>
      <c r="B114" s="323" t="s">
        <v>16</v>
      </c>
      <c r="C114" s="380">
        <v>3</v>
      </c>
      <c r="D114" s="305" t="s">
        <v>953</v>
      </c>
      <c r="E114" s="312" t="s">
        <v>1011</v>
      </c>
      <c r="F114" s="312"/>
      <c r="G114" s="305">
        <v>0</v>
      </c>
      <c r="H114" s="361" t="s">
        <v>1071</v>
      </c>
      <c r="I114" s="305" t="s">
        <v>699</v>
      </c>
      <c r="J114" s="305" t="s">
        <v>1094</v>
      </c>
      <c r="K114" s="305" t="s">
        <v>1028</v>
      </c>
      <c r="L114" s="361" t="s">
        <v>845</v>
      </c>
      <c r="M114" s="305" t="s">
        <v>10</v>
      </c>
      <c r="N114" s="361" t="s">
        <v>1029</v>
      </c>
      <c r="O114" s="305" t="s">
        <v>699</v>
      </c>
      <c r="P114" s="323" t="s">
        <v>429</v>
      </c>
      <c r="Q114" s="323">
        <v>2</v>
      </c>
      <c r="R114" s="379"/>
      <c r="S114" s="379"/>
      <c r="T114" s="379"/>
      <c r="U114" s="379"/>
      <c r="V114" s="379"/>
      <c r="W114" s="379"/>
      <c r="X114" s="379"/>
      <c r="Y114" s="379"/>
      <c r="Z114" s="379"/>
      <c r="AA114" s="379"/>
      <c r="AB114" s="379"/>
      <c r="AC114" s="379"/>
      <c r="AD114" s="379"/>
      <c r="AE114" s="379"/>
      <c r="AF114" s="379"/>
      <c r="AG114" s="379"/>
      <c r="AH114" s="379"/>
      <c r="AI114" s="379"/>
      <c r="AJ114" s="379"/>
      <c r="AK114" s="379"/>
      <c r="AL114" s="379"/>
      <c r="AM114" s="379"/>
      <c r="AN114" s="379"/>
      <c r="AO114" s="379"/>
      <c r="AP114" s="379"/>
      <c r="AQ114" s="379"/>
      <c r="AR114" s="379"/>
      <c r="AS114" s="379"/>
      <c r="AT114" s="379"/>
      <c r="AU114" s="379"/>
      <c r="AV114" s="379"/>
      <c r="AW114" s="379"/>
      <c r="AX114" s="379"/>
      <c r="AY114" s="379"/>
      <c r="AZ114" s="379"/>
      <c r="BA114" s="379"/>
      <c r="BB114" s="379"/>
      <c r="BC114" s="379"/>
      <c r="BD114" s="379"/>
    </row>
    <row r="115" spans="1:56" ht="52" hidden="1" x14ac:dyDescent="0.3">
      <c r="A115" s="400" t="s">
        <v>7</v>
      </c>
      <c r="B115" s="405" t="s">
        <v>16</v>
      </c>
      <c r="C115" s="406">
        <v>4</v>
      </c>
      <c r="D115" s="400" t="s">
        <v>960</v>
      </c>
      <c r="E115" s="407" t="s">
        <v>1012</v>
      </c>
      <c r="F115" s="407"/>
      <c r="G115" s="400" t="s">
        <v>1025</v>
      </c>
      <c r="H115" s="400" t="s">
        <v>1071</v>
      </c>
      <c r="I115" s="400" t="s">
        <v>696</v>
      </c>
      <c r="J115" s="400" t="s">
        <v>1111</v>
      </c>
      <c r="K115" s="400"/>
      <c r="L115" s="400" t="s">
        <v>845</v>
      </c>
      <c r="M115" s="400" t="s">
        <v>10</v>
      </c>
      <c r="N115" s="400" t="s">
        <v>1031</v>
      </c>
      <c r="O115" s="408" t="s">
        <v>696</v>
      </c>
      <c r="P115" s="409" t="s">
        <v>429</v>
      </c>
      <c r="Q115" s="405">
        <v>2</v>
      </c>
      <c r="R115" s="378"/>
      <c r="S115" s="378"/>
      <c r="T115" s="378"/>
      <c r="U115" s="378"/>
      <c r="V115" s="378"/>
      <c r="W115" s="378"/>
      <c r="X115" s="378"/>
      <c r="Y115" s="378"/>
      <c r="Z115" s="378"/>
      <c r="AA115" s="378"/>
      <c r="AB115" s="378"/>
      <c r="AC115" s="378"/>
      <c r="AD115" s="378"/>
      <c r="AE115" s="378"/>
      <c r="AF115" s="378"/>
      <c r="AG115" s="378"/>
      <c r="AH115" s="378"/>
      <c r="AI115" s="378"/>
      <c r="AJ115" s="378"/>
      <c r="AK115" s="378"/>
      <c r="AL115" s="378"/>
      <c r="AM115" s="378"/>
      <c r="AN115" s="378"/>
      <c r="AO115" s="378"/>
      <c r="AP115" s="378"/>
      <c r="AQ115" s="378"/>
    </row>
    <row r="116" spans="1:56" s="378" customFormat="1" ht="65" x14ac:dyDescent="0.3">
      <c r="A116" s="305" t="s">
        <v>7</v>
      </c>
      <c r="B116" s="323" t="s">
        <v>16</v>
      </c>
      <c r="C116" s="380">
        <v>4</v>
      </c>
      <c r="D116" s="305" t="s">
        <v>960</v>
      </c>
      <c r="E116" s="312" t="s">
        <v>1012</v>
      </c>
      <c r="F116" s="312"/>
      <c r="G116" s="305">
        <v>0</v>
      </c>
      <c r="H116" s="361" t="s">
        <v>1071</v>
      </c>
      <c r="I116" s="305" t="s">
        <v>699</v>
      </c>
      <c r="J116" s="547" t="s">
        <v>1327</v>
      </c>
      <c r="K116" s="305" t="s">
        <v>1028</v>
      </c>
      <c r="L116" s="361" t="s">
        <v>845</v>
      </c>
      <c r="M116" s="305" t="s">
        <v>10</v>
      </c>
      <c r="N116" s="361" t="s">
        <v>1029</v>
      </c>
      <c r="O116" s="305" t="s">
        <v>699</v>
      </c>
      <c r="P116" s="323" t="s">
        <v>429</v>
      </c>
      <c r="Q116" s="323">
        <v>2</v>
      </c>
      <c r="R116" s="379"/>
      <c r="S116" s="379"/>
      <c r="T116" s="379"/>
      <c r="U116" s="379"/>
      <c r="V116" s="379"/>
      <c r="W116" s="379"/>
      <c r="X116" s="379"/>
      <c r="Y116" s="379"/>
      <c r="Z116" s="379"/>
      <c r="AA116" s="379"/>
      <c r="AB116" s="379"/>
      <c r="AC116" s="379"/>
      <c r="AD116" s="379"/>
      <c r="AE116" s="379"/>
      <c r="AF116" s="379"/>
      <c r="AG116" s="379"/>
      <c r="AH116" s="379"/>
      <c r="AI116" s="379"/>
      <c r="AJ116" s="379"/>
      <c r="AK116" s="379"/>
      <c r="AL116" s="379"/>
      <c r="AM116" s="379"/>
      <c r="AN116" s="379"/>
      <c r="AO116" s="379"/>
      <c r="AP116" s="379"/>
      <c r="AQ116" s="379"/>
      <c r="AR116" s="379"/>
      <c r="AS116" s="379"/>
      <c r="AT116" s="379"/>
      <c r="AU116" s="379"/>
      <c r="AV116" s="379"/>
      <c r="AW116" s="379"/>
      <c r="AX116" s="379"/>
      <c r="AY116" s="379"/>
      <c r="AZ116" s="379"/>
      <c r="BA116" s="379"/>
      <c r="BB116" s="379"/>
      <c r="BC116" s="379"/>
      <c r="BD116" s="379"/>
    </row>
    <row r="117" spans="1:56" ht="52" hidden="1" x14ac:dyDescent="0.3">
      <c r="A117" s="400" t="s">
        <v>7</v>
      </c>
      <c r="B117" s="405" t="s">
        <v>20</v>
      </c>
      <c r="C117" s="406">
        <v>5</v>
      </c>
      <c r="D117" s="400" t="s">
        <v>967</v>
      </c>
      <c r="E117" s="407" t="s">
        <v>1021</v>
      </c>
      <c r="F117" s="407" t="s">
        <v>1096</v>
      </c>
      <c r="G117" s="400" t="s">
        <v>1097</v>
      </c>
      <c r="H117" s="400" t="s">
        <v>839</v>
      </c>
      <c r="I117" s="400" t="s">
        <v>696</v>
      </c>
      <c r="J117" s="400" t="s">
        <v>1078</v>
      </c>
      <c r="K117" s="400" t="s">
        <v>1102</v>
      </c>
      <c r="L117" s="400" t="s">
        <v>601</v>
      </c>
      <c r="M117" s="400" t="s">
        <v>10</v>
      </c>
      <c r="N117" s="400" t="s">
        <v>1030</v>
      </c>
      <c r="O117" s="408" t="s">
        <v>696</v>
      </c>
      <c r="P117" s="409" t="s">
        <v>777</v>
      </c>
      <c r="Q117" s="405">
        <v>2</v>
      </c>
      <c r="R117" s="378"/>
      <c r="S117" s="378"/>
      <c r="T117" s="378"/>
      <c r="U117" s="378"/>
      <c r="V117" s="378"/>
      <c r="W117" s="378"/>
      <c r="X117" s="378"/>
      <c r="Y117" s="378"/>
      <c r="Z117" s="378"/>
      <c r="AA117" s="378"/>
      <c r="AB117" s="378"/>
      <c r="AC117" s="378"/>
      <c r="AD117" s="378"/>
      <c r="AE117" s="378"/>
      <c r="AF117" s="378"/>
      <c r="AG117" s="378"/>
      <c r="AH117" s="378"/>
      <c r="AI117" s="378"/>
      <c r="AJ117" s="378"/>
      <c r="AK117" s="378"/>
      <c r="AL117" s="378"/>
      <c r="AM117" s="378"/>
      <c r="AN117" s="378"/>
      <c r="AO117" s="378"/>
      <c r="AP117" s="378"/>
      <c r="AQ117" s="378"/>
    </row>
    <row r="118" spans="1:56" s="378" customFormat="1" ht="52" x14ac:dyDescent="0.3">
      <c r="A118" s="305" t="s">
        <v>7</v>
      </c>
      <c r="B118" s="323" t="s">
        <v>20</v>
      </c>
      <c r="C118" s="380">
        <v>5</v>
      </c>
      <c r="D118" s="305" t="s">
        <v>967</v>
      </c>
      <c r="E118" s="312" t="s">
        <v>1021</v>
      </c>
      <c r="F118" s="312" t="s">
        <v>1096</v>
      </c>
      <c r="G118" s="305" t="s">
        <v>1329</v>
      </c>
      <c r="H118" s="361" t="s">
        <v>839</v>
      </c>
      <c r="I118" s="305" t="s">
        <v>699</v>
      </c>
      <c r="J118" s="547" t="s">
        <v>1328</v>
      </c>
      <c r="K118" s="305" t="s">
        <v>1028</v>
      </c>
      <c r="L118" s="361" t="s">
        <v>601</v>
      </c>
      <c r="M118" s="305" t="s">
        <v>10</v>
      </c>
      <c r="N118" s="361" t="s">
        <v>1029</v>
      </c>
      <c r="O118" s="305" t="s">
        <v>699</v>
      </c>
      <c r="P118" s="323" t="s">
        <v>777</v>
      </c>
      <c r="Q118" s="323">
        <v>2</v>
      </c>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9"/>
      <c r="AO118" s="379"/>
      <c r="AP118" s="379"/>
      <c r="AQ118" s="379"/>
      <c r="AR118" s="379"/>
      <c r="AS118" s="379"/>
      <c r="AT118" s="379"/>
      <c r="AU118" s="379"/>
      <c r="AV118" s="379"/>
      <c r="AW118" s="379"/>
      <c r="AX118" s="379"/>
      <c r="AY118" s="379"/>
      <c r="AZ118" s="379"/>
      <c r="BA118" s="379"/>
      <c r="BB118" s="379"/>
      <c r="BC118" s="379"/>
      <c r="BD118" s="379"/>
    </row>
    <row r="119" spans="1:56" ht="39" hidden="1" x14ac:dyDescent="0.3">
      <c r="A119" s="400" t="s">
        <v>7</v>
      </c>
      <c r="B119" s="405" t="s">
        <v>20</v>
      </c>
      <c r="C119" s="406">
        <v>6</v>
      </c>
      <c r="D119" s="400" t="s">
        <v>970</v>
      </c>
      <c r="E119" s="407" t="s">
        <v>1011</v>
      </c>
      <c r="F119" s="407"/>
      <c r="G119" s="400" t="s">
        <v>1098</v>
      </c>
      <c r="H119" s="400" t="s">
        <v>839</v>
      </c>
      <c r="I119" s="400" t="s">
        <v>696</v>
      </c>
      <c r="J119" s="400" t="s">
        <v>1103</v>
      </c>
      <c r="K119" s="400" t="s">
        <v>1102</v>
      </c>
      <c r="L119" s="400" t="s">
        <v>601</v>
      </c>
      <c r="M119" s="400" t="s">
        <v>10</v>
      </c>
      <c r="N119" s="400" t="s">
        <v>1031</v>
      </c>
      <c r="O119" s="408" t="s">
        <v>696</v>
      </c>
      <c r="P119" s="409" t="s">
        <v>777</v>
      </c>
      <c r="Q119" s="405">
        <v>2</v>
      </c>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row>
    <row r="120" spans="1:56" s="378" customFormat="1" ht="39" x14ac:dyDescent="0.3">
      <c r="A120" s="305" t="s">
        <v>7</v>
      </c>
      <c r="B120" s="323" t="s">
        <v>20</v>
      </c>
      <c r="C120" s="380">
        <v>6</v>
      </c>
      <c r="D120" s="305" t="s">
        <v>970</v>
      </c>
      <c r="E120" s="312" t="s">
        <v>1011</v>
      </c>
      <c r="F120" s="312"/>
      <c r="G120" s="305" t="s">
        <v>1098</v>
      </c>
      <c r="H120" s="361" t="s">
        <v>839</v>
      </c>
      <c r="I120" s="305" t="s">
        <v>699</v>
      </c>
      <c r="J120" s="305" t="s">
        <v>1103</v>
      </c>
      <c r="K120" s="305" t="s">
        <v>1028</v>
      </c>
      <c r="L120" s="361" t="s">
        <v>601</v>
      </c>
      <c r="M120" s="305" t="s">
        <v>10</v>
      </c>
      <c r="N120" s="361" t="s">
        <v>1029</v>
      </c>
      <c r="O120" s="305" t="s">
        <v>699</v>
      </c>
      <c r="P120" s="323" t="s">
        <v>777</v>
      </c>
      <c r="Q120" s="323">
        <v>2</v>
      </c>
      <c r="R120" s="379"/>
      <c r="S120" s="379"/>
      <c r="T120" s="379"/>
      <c r="U120" s="379"/>
      <c r="V120" s="379"/>
      <c r="W120" s="379"/>
      <c r="X120" s="379"/>
      <c r="Y120" s="379"/>
      <c r="Z120" s="379"/>
      <c r="AA120" s="379"/>
      <c r="AB120" s="379"/>
      <c r="AC120" s="379"/>
      <c r="AD120" s="379"/>
      <c r="AE120" s="379"/>
      <c r="AF120" s="379"/>
      <c r="AG120" s="379"/>
      <c r="AH120" s="379"/>
      <c r="AI120" s="379"/>
      <c r="AJ120" s="379"/>
      <c r="AK120" s="379"/>
      <c r="AL120" s="379"/>
      <c r="AM120" s="379"/>
      <c r="AN120" s="379"/>
      <c r="AO120" s="379"/>
      <c r="AP120" s="379"/>
      <c r="AQ120" s="379"/>
      <c r="AR120" s="379"/>
      <c r="AS120" s="379"/>
      <c r="AT120" s="379"/>
      <c r="AU120" s="379"/>
      <c r="AV120" s="379"/>
      <c r="AW120" s="379"/>
      <c r="AX120" s="379"/>
      <c r="AY120" s="379"/>
      <c r="AZ120" s="379"/>
      <c r="BA120" s="379"/>
      <c r="BB120" s="379"/>
      <c r="BC120" s="379"/>
      <c r="BD120" s="379"/>
    </row>
    <row r="121" spans="1:56" ht="39" hidden="1" x14ac:dyDescent="0.3">
      <c r="A121" s="400" t="s">
        <v>7</v>
      </c>
      <c r="B121" s="405" t="s">
        <v>24</v>
      </c>
      <c r="C121" s="406">
        <v>7</v>
      </c>
      <c r="D121" s="400" t="s">
        <v>975</v>
      </c>
      <c r="E121" s="407" t="s">
        <v>1021</v>
      </c>
      <c r="F121" s="407" t="s">
        <v>1214</v>
      </c>
      <c r="G121" s="400" t="s">
        <v>1213</v>
      </c>
      <c r="H121" s="400" t="s">
        <v>839</v>
      </c>
      <c r="I121" s="400" t="s">
        <v>696</v>
      </c>
      <c r="J121" s="400" t="s">
        <v>1212</v>
      </c>
      <c r="K121" s="400"/>
      <c r="L121" s="400" t="s">
        <v>601</v>
      </c>
      <c r="M121" s="400" t="s">
        <v>10</v>
      </c>
      <c r="N121" s="400" t="s">
        <v>1030</v>
      </c>
      <c r="O121" s="408" t="s">
        <v>696</v>
      </c>
      <c r="P121" s="409" t="s">
        <v>778</v>
      </c>
      <c r="Q121" s="405">
        <v>5</v>
      </c>
      <c r="R121" s="378"/>
      <c r="S121" s="378"/>
      <c r="T121" s="378"/>
      <c r="U121" s="378"/>
      <c r="V121" s="378"/>
      <c r="W121" s="378"/>
      <c r="X121" s="378"/>
      <c r="Y121" s="378"/>
      <c r="Z121" s="378"/>
      <c r="AA121" s="378"/>
      <c r="AB121" s="378"/>
      <c r="AC121" s="378"/>
      <c r="AD121" s="378"/>
      <c r="AE121" s="378"/>
      <c r="AF121" s="378"/>
      <c r="AG121" s="378"/>
      <c r="AH121" s="378"/>
      <c r="AI121" s="378"/>
      <c r="AJ121" s="378"/>
      <c r="AK121" s="378"/>
      <c r="AL121" s="378"/>
      <c r="AM121" s="378"/>
      <c r="AN121" s="378"/>
      <c r="AO121" s="378"/>
      <c r="AP121" s="378"/>
      <c r="AQ121" s="378"/>
    </row>
    <row r="122" spans="1:56" s="378" customFormat="1" ht="39" x14ac:dyDescent="0.3">
      <c r="A122" s="305" t="s">
        <v>7</v>
      </c>
      <c r="B122" s="323" t="s">
        <v>24</v>
      </c>
      <c r="C122" s="380">
        <v>7</v>
      </c>
      <c r="D122" s="305" t="s">
        <v>975</v>
      </c>
      <c r="E122" s="312" t="s">
        <v>1021</v>
      </c>
      <c r="F122" s="312" t="s">
        <v>1214</v>
      </c>
      <c r="G122" s="305" t="s">
        <v>1213</v>
      </c>
      <c r="H122" s="361" t="s">
        <v>839</v>
      </c>
      <c r="I122" s="305" t="s">
        <v>699</v>
      </c>
      <c r="J122" s="305" t="s">
        <v>1212</v>
      </c>
      <c r="K122" s="305" t="s">
        <v>1028</v>
      </c>
      <c r="L122" s="361" t="s">
        <v>601</v>
      </c>
      <c r="M122" s="305" t="s">
        <v>10</v>
      </c>
      <c r="N122" s="361" t="s">
        <v>1029</v>
      </c>
      <c r="O122" s="305" t="s">
        <v>699</v>
      </c>
      <c r="P122" s="323" t="s">
        <v>778</v>
      </c>
      <c r="Q122" s="323">
        <v>5</v>
      </c>
      <c r="R122" s="379"/>
      <c r="S122" s="379"/>
      <c r="T122" s="379"/>
      <c r="U122" s="379"/>
      <c r="V122" s="379"/>
      <c r="W122" s="379"/>
      <c r="X122" s="379"/>
      <c r="Y122" s="379"/>
      <c r="Z122" s="379"/>
      <c r="AA122" s="379"/>
      <c r="AB122" s="379"/>
      <c r="AC122" s="379"/>
      <c r="AD122" s="379"/>
      <c r="AE122" s="379"/>
      <c r="AF122" s="379"/>
      <c r="AG122" s="379"/>
      <c r="AH122" s="379"/>
      <c r="AI122" s="379"/>
      <c r="AJ122" s="379"/>
      <c r="AK122" s="379"/>
      <c r="AL122" s="379"/>
      <c r="AM122" s="379"/>
      <c r="AN122" s="379"/>
      <c r="AO122" s="379"/>
      <c r="AP122" s="379"/>
      <c r="AQ122" s="379"/>
      <c r="AR122" s="379"/>
      <c r="AS122" s="379"/>
      <c r="AT122" s="379"/>
      <c r="AU122" s="379"/>
      <c r="AV122" s="379"/>
      <c r="AW122" s="379"/>
      <c r="AX122" s="379"/>
      <c r="AY122" s="379"/>
      <c r="AZ122" s="379"/>
      <c r="BA122" s="379"/>
      <c r="BB122" s="379"/>
      <c r="BC122" s="379"/>
      <c r="BD122" s="379"/>
    </row>
    <row r="123" spans="1:56" ht="39" hidden="1" x14ac:dyDescent="0.3">
      <c r="A123" s="400" t="s">
        <v>7</v>
      </c>
      <c r="B123" s="405" t="s">
        <v>24</v>
      </c>
      <c r="C123" s="406">
        <v>8</v>
      </c>
      <c r="D123" s="416" t="s">
        <v>979</v>
      </c>
      <c r="E123" s="407" t="s">
        <v>1011</v>
      </c>
      <c r="F123" s="407"/>
      <c r="G123" s="400">
        <v>1</v>
      </c>
      <c r="H123" s="400" t="s">
        <v>839</v>
      </c>
      <c r="I123" s="400" t="s">
        <v>696</v>
      </c>
      <c r="J123" s="400" t="s">
        <v>1072</v>
      </c>
      <c r="K123" s="400"/>
      <c r="L123" s="400" t="s">
        <v>601</v>
      </c>
      <c r="M123" s="400" t="s">
        <v>10</v>
      </c>
      <c r="N123" s="400" t="s">
        <v>1030</v>
      </c>
      <c r="O123" s="408" t="s">
        <v>696</v>
      </c>
      <c r="P123" s="409" t="s">
        <v>443</v>
      </c>
      <c r="Q123" s="426" t="s">
        <v>302</v>
      </c>
      <c r="R123" s="378"/>
      <c r="S123" s="378"/>
      <c r="T123" s="378"/>
      <c r="U123" s="378"/>
      <c r="V123" s="378"/>
      <c r="W123" s="378"/>
      <c r="X123" s="378"/>
      <c r="Y123" s="378"/>
      <c r="Z123" s="378"/>
      <c r="AA123" s="378"/>
      <c r="AB123" s="378"/>
      <c r="AC123" s="378"/>
      <c r="AD123" s="378"/>
      <c r="AE123" s="378"/>
      <c r="AF123" s="378"/>
      <c r="AG123" s="378"/>
      <c r="AH123" s="378"/>
      <c r="AI123" s="378"/>
      <c r="AJ123" s="378"/>
      <c r="AK123" s="378"/>
      <c r="AL123" s="378"/>
      <c r="AM123" s="378"/>
      <c r="AN123" s="378"/>
      <c r="AO123" s="378"/>
      <c r="AP123" s="378"/>
      <c r="AQ123" s="378"/>
    </row>
    <row r="124" spans="1:56" s="378" customFormat="1" ht="39" x14ac:dyDescent="0.3">
      <c r="A124" s="305" t="s">
        <v>7</v>
      </c>
      <c r="B124" s="323" t="s">
        <v>24</v>
      </c>
      <c r="C124" s="380">
        <v>8</v>
      </c>
      <c r="D124" s="383" t="s">
        <v>979</v>
      </c>
      <c r="E124" s="312" t="s">
        <v>1011</v>
      </c>
      <c r="F124" s="312"/>
      <c r="G124" s="305">
        <v>1</v>
      </c>
      <c r="H124" s="361" t="s">
        <v>839</v>
      </c>
      <c r="I124" s="305" t="s">
        <v>699</v>
      </c>
      <c r="J124" s="547" t="s">
        <v>1313</v>
      </c>
      <c r="K124" s="305" t="s">
        <v>1028</v>
      </c>
      <c r="L124" s="361" t="s">
        <v>601</v>
      </c>
      <c r="M124" s="305" t="s">
        <v>10</v>
      </c>
      <c r="N124" s="361" t="s">
        <v>1029</v>
      </c>
      <c r="O124" s="305" t="s">
        <v>699</v>
      </c>
      <c r="P124" s="323" t="s">
        <v>443</v>
      </c>
      <c r="Q124" s="383" t="s">
        <v>302</v>
      </c>
      <c r="R124" s="379"/>
      <c r="S124" s="379"/>
      <c r="T124" s="379"/>
      <c r="U124" s="379"/>
      <c r="V124" s="379"/>
      <c r="W124" s="379"/>
      <c r="X124" s="379"/>
      <c r="Y124" s="379"/>
      <c r="Z124" s="379"/>
      <c r="AA124" s="379"/>
      <c r="AB124" s="379"/>
      <c r="AC124" s="379"/>
      <c r="AD124" s="379"/>
      <c r="AE124" s="379"/>
      <c r="AF124" s="379"/>
      <c r="AG124" s="379"/>
      <c r="AH124" s="379"/>
      <c r="AI124" s="379"/>
      <c r="AJ124" s="379"/>
      <c r="AK124" s="379"/>
      <c r="AL124" s="379"/>
      <c r="AM124" s="379"/>
      <c r="AN124" s="379"/>
      <c r="AO124" s="379"/>
      <c r="AP124" s="379"/>
      <c r="AQ124" s="379"/>
      <c r="AR124" s="379"/>
      <c r="AS124" s="379"/>
      <c r="AT124" s="379"/>
      <c r="AU124" s="379"/>
      <c r="AV124" s="379"/>
      <c r="AW124" s="379"/>
      <c r="AX124" s="379"/>
      <c r="AY124" s="379"/>
      <c r="AZ124" s="379"/>
      <c r="BA124" s="379"/>
      <c r="BB124" s="379"/>
      <c r="BC124" s="379"/>
      <c r="BD124" s="379"/>
    </row>
    <row r="125" spans="1:56" ht="39" hidden="1" x14ac:dyDescent="0.3">
      <c r="A125" s="400" t="s">
        <v>7</v>
      </c>
      <c r="B125" s="405" t="s">
        <v>24</v>
      </c>
      <c r="C125" s="406">
        <v>9</v>
      </c>
      <c r="D125" s="400" t="s">
        <v>982</v>
      </c>
      <c r="E125" s="407" t="s">
        <v>1021</v>
      </c>
      <c r="F125" s="407" t="s">
        <v>1211</v>
      </c>
      <c r="G125" s="400" t="s">
        <v>1210</v>
      </c>
      <c r="H125" s="400" t="s">
        <v>839</v>
      </c>
      <c r="I125" s="400" t="s">
        <v>696</v>
      </c>
      <c r="J125" s="400" t="s">
        <v>1209</v>
      </c>
      <c r="K125" s="400"/>
      <c r="L125" s="400" t="s">
        <v>601</v>
      </c>
      <c r="M125" s="400" t="s">
        <v>10</v>
      </c>
      <c r="N125" s="400" t="s">
        <v>1030</v>
      </c>
      <c r="O125" s="408" t="s">
        <v>696</v>
      </c>
      <c r="P125" s="409" t="s">
        <v>779</v>
      </c>
      <c r="Q125" s="405">
        <v>3</v>
      </c>
      <c r="R125" s="378"/>
      <c r="S125" s="378"/>
      <c r="T125" s="378"/>
      <c r="U125" s="378"/>
      <c r="V125" s="378"/>
      <c r="W125" s="378"/>
      <c r="X125" s="378"/>
      <c r="Y125" s="378"/>
      <c r="Z125" s="378"/>
      <c r="AA125" s="378"/>
      <c r="AB125" s="378"/>
      <c r="AC125" s="378"/>
      <c r="AD125" s="378"/>
      <c r="AE125" s="378"/>
      <c r="AF125" s="378"/>
      <c r="AG125" s="378"/>
      <c r="AH125" s="378"/>
      <c r="AI125" s="378"/>
      <c r="AJ125" s="378"/>
      <c r="AK125" s="378"/>
      <c r="AL125" s="378"/>
      <c r="AM125" s="378"/>
      <c r="AN125" s="378"/>
      <c r="AO125" s="378"/>
      <c r="AP125" s="378"/>
      <c r="AQ125" s="378"/>
    </row>
    <row r="126" spans="1:56" s="378" customFormat="1" ht="39" x14ac:dyDescent="0.3">
      <c r="A126" s="305" t="s">
        <v>7</v>
      </c>
      <c r="B126" s="323" t="s">
        <v>24</v>
      </c>
      <c r="C126" s="380">
        <v>9</v>
      </c>
      <c r="D126" s="305" t="s">
        <v>982</v>
      </c>
      <c r="E126" s="312" t="s">
        <v>1021</v>
      </c>
      <c r="F126" s="312" t="s">
        <v>1211</v>
      </c>
      <c r="G126" s="547" t="str">
        <f>G125</f>
        <v>See W08 a-e</v>
      </c>
      <c r="H126" s="361" t="s">
        <v>839</v>
      </c>
      <c r="I126" s="305" t="s">
        <v>699</v>
      </c>
      <c r="J126" s="547" t="str">
        <f>J125</f>
        <v>See milestones W08 a-e</v>
      </c>
      <c r="K126" s="305" t="s">
        <v>1028</v>
      </c>
      <c r="L126" s="361" t="s">
        <v>601</v>
      </c>
      <c r="M126" s="305" t="s">
        <v>10</v>
      </c>
      <c r="N126" s="361" t="s">
        <v>1029</v>
      </c>
      <c r="O126" s="305" t="s">
        <v>699</v>
      </c>
      <c r="P126" s="323" t="s">
        <v>779</v>
      </c>
      <c r="Q126" s="323">
        <v>3</v>
      </c>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79"/>
      <c r="AY126" s="379"/>
      <c r="AZ126" s="379"/>
      <c r="BA126" s="379"/>
      <c r="BB126" s="379"/>
      <c r="BC126" s="379"/>
      <c r="BD126" s="379"/>
    </row>
    <row r="127" spans="1:56" ht="39" hidden="1" x14ac:dyDescent="0.3">
      <c r="A127" s="400" t="s">
        <v>7</v>
      </c>
      <c r="B127" s="405" t="s">
        <v>24</v>
      </c>
      <c r="C127" s="406">
        <v>10</v>
      </c>
      <c r="D127" s="400" t="s">
        <v>985</v>
      </c>
      <c r="E127" s="407" t="s">
        <v>1021</v>
      </c>
      <c r="F127" s="407" t="s">
        <v>1207</v>
      </c>
      <c r="G127" s="400" t="s">
        <v>1208</v>
      </c>
      <c r="H127" s="400" t="s">
        <v>882</v>
      </c>
      <c r="I127" s="400" t="s">
        <v>696</v>
      </c>
      <c r="J127" s="400" t="s">
        <v>1206</v>
      </c>
      <c r="K127" s="400"/>
      <c r="L127" s="400" t="s">
        <v>601</v>
      </c>
      <c r="M127" s="400" t="s">
        <v>10</v>
      </c>
      <c r="N127" s="400" t="s">
        <v>1030</v>
      </c>
      <c r="O127" s="408" t="s">
        <v>696</v>
      </c>
      <c r="P127" s="409" t="s">
        <v>780</v>
      </c>
      <c r="Q127" s="405" t="s">
        <v>84</v>
      </c>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row>
    <row r="128" spans="1:56" s="378" customFormat="1" ht="39" x14ac:dyDescent="0.3">
      <c r="A128" s="305" t="s">
        <v>7</v>
      </c>
      <c r="B128" s="323" t="s">
        <v>24</v>
      </c>
      <c r="C128" s="380">
        <v>10</v>
      </c>
      <c r="D128" s="305" t="s">
        <v>985</v>
      </c>
      <c r="E128" s="312" t="s">
        <v>1021</v>
      </c>
      <c r="F128" s="312" t="s">
        <v>1207</v>
      </c>
      <c r="G128" s="547" t="str">
        <f>G127</f>
        <v>See W09a-c</v>
      </c>
      <c r="H128" s="361" t="s">
        <v>882</v>
      </c>
      <c r="I128" s="305" t="s">
        <v>699</v>
      </c>
      <c r="J128" s="547" t="str">
        <f>J127</f>
        <v>See Milestones W09a,b, b2 and c.</v>
      </c>
      <c r="K128" s="305" t="s">
        <v>1028</v>
      </c>
      <c r="L128" s="361" t="s">
        <v>601</v>
      </c>
      <c r="M128" s="305" t="s">
        <v>10</v>
      </c>
      <c r="N128" s="361" t="s">
        <v>1029</v>
      </c>
      <c r="O128" s="305" t="s">
        <v>699</v>
      </c>
      <c r="P128" s="323" t="s">
        <v>780</v>
      </c>
      <c r="Q128" s="323" t="s">
        <v>84</v>
      </c>
      <c r="R128" s="379"/>
      <c r="S128" s="379"/>
      <c r="T128" s="379"/>
      <c r="U128" s="379"/>
      <c r="V128" s="379"/>
      <c r="W128" s="379"/>
      <c r="X128" s="379"/>
      <c r="Y128" s="379"/>
      <c r="Z128" s="379"/>
      <c r="AA128" s="379"/>
      <c r="AB128" s="379"/>
      <c r="AC128" s="379"/>
      <c r="AD128" s="379"/>
      <c r="AE128" s="379"/>
      <c r="AF128" s="379"/>
      <c r="AG128" s="379"/>
      <c r="AH128" s="379"/>
      <c r="AI128" s="379"/>
      <c r="AJ128" s="379"/>
      <c r="AK128" s="379"/>
      <c r="AL128" s="379"/>
      <c r="AM128" s="379"/>
      <c r="AN128" s="379"/>
      <c r="AO128" s="379"/>
      <c r="AP128" s="379"/>
      <c r="AQ128" s="379"/>
      <c r="AR128" s="379"/>
      <c r="AS128" s="379"/>
      <c r="AT128" s="379"/>
      <c r="AU128" s="379"/>
      <c r="AV128" s="379"/>
      <c r="AW128" s="379"/>
      <c r="AX128" s="379"/>
      <c r="AY128" s="379"/>
      <c r="AZ128" s="379"/>
      <c r="BA128" s="379"/>
      <c r="BB128" s="379"/>
      <c r="BC128" s="379"/>
      <c r="BD128" s="379"/>
    </row>
    <row r="129" spans="1:56" ht="39" hidden="1" x14ac:dyDescent="0.3">
      <c r="A129" s="400" t="s">
        <v>7</v>
      </c>
      <c r="B129" s="405" t="s">
        <v>24</v>
      </c>
      <c r="C129" s="406">
        <v>11</v>
      </c>
      <c r="D129" s="400" t="s">
        <v>989</v>
      </c>
      <c r="E129" s="407" t="s">
        <v>1012</v>
      </c>
      <c r="F129" s="407"/>
      <c r="G129" s="400" t="s">
        <v>1110</v>
      </c>
      <c r="H129" s="400" t="s">
        <v>839</v>
      </c>
      <c r="I129" s="400" t="s">
        <v>696</v>
      </c>
      <c r="J129" s="400" t="s">
        <v>1110</v>
      </c>
      <c r="K129" s="400"/>
      <c r="L129" s="400" t="s">
        <v>601</v>
      </c>
      <c r="M129" s="400" t="s">
        <v>10</v>
      </c>
      <c r="N129" s="400" t="s">
        <v>1030</v>
      </c>
      <c r="O129" s="408" t="s">
        <v>696</v>
      </c>
      <c r="P129" s="409" t="s">
        <v>444</v>
      </c>
      <c r="Q129" s="405">
        <v>3</v>
      </c>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row>
    <row r="130" spans="1:56" s="378" customFormat="1" ht="39" x14ac:dyDescent="0.3">
      <c r="A130" s="305" t="s">
        <v>7</v>
      </c>
      <c r="B130" s="323" t="s">
        <v>24</v>
      </c>
      <c r="C130" s="380">
        <v>11</v>
      </c>
      <c r="D130" s="305" t="s">
        <v>989</v>
      </c>
      <c r="E130" s="312" t="s">
        <v>1012</v>
      </c>
      <c r="F130" s="312"/>
      <c r="G130" s="547" t="str">
        <f>G129</f>
        <v>See W05 and W06</v>
      </c>
      <c r="H130" s="361" t="s">
        <v>839</v>
      </c>
      <c r="I130" s="305" t="s">
        <v>699</v>
      </c>
      <c r="J130" s="547" t="str">
        <f>J129</f>
        <v>See W05 and W06</v>
      </c>
      <c r="K130" s="305" t="s">
        <v>1028</v>
      </c>
      <c r="L130" s="361" t="s">
        <v>601</v>
      </c>
      <c r="M130" s="305" t="s">
        <v>10</v>
      </c>
      <c r="N130" s="361" t="s">
        <v>1029</v>
      </c>
      <c r="O130" s="305" t="s">
        <v>699</v>
      </c>
      <c r="P130" s="323" t="s">
        <v>444</v>
      </c>
      <c r="Q130" s="323">
        <v>3</v>
      </c>
      <c r="R130" s="379"/>
      <c r="S130" s="379"/>
      <c r="T130" s="379"/>
      <c r="U130" s="379"/>
      <c r="V130" s="379"/>
      <c r="W130" s="379"/>
      <c r="X130" s="379"/>
      <c r="Y130" s="379"/>
      <c r="Z130" s="379"/>
      <c r="AA130" s="379"/>
      <c r="AB130" s="379"/>
      <c r="AC130" s="379"/>
      <c r="AD130" s="379"/>
      <c r="AE130" s="379"/>
      <c r="AF130" s="379"/>
      <c r="AG130" s="379"/>
      <c r="AH130" s="379"/>
      <c r="AI130" s="379"/>
      <c r="AJ130" s="379"/>
      <c r="AK130" s="379"/>
      <c r="AL130" s="379"/>
      <c r="AM130" s="379"/>
      <c r="AN130" s="379"/>
      <c r="AO130" s="379"/>
      <c r="AP130" s="379"/>
      <c r="AQ130" s="379"/>
      <c r="AR130" s="379"/>
      <c r="AS130" s="379"/>
      <c r="AT130" s="379"/>
      <c r="AU130" s="379"/>
      <c r="AV130" s="379"/>
      <c r="AW130" s="379"/>
      <c r="AX130" s="379"/>
      <c r="AY130" s="379"/>
      <c r="AZ130" s="379"/>
      <c r="BA130" s="379"/>
      <c r="BB130" s="379"/>
      <c r="BC130" s="379"/>
      <c r="BD130" s="379"/>
    </row>
    <row r="131" spans="1:56" ht="52" hidden="1" x14ac:dyDescent="0.3">
      <c r="A131" s="400" t="s">
        <v>7</v>
      </c>
      <c r="B131" s="405" t="s">
        <v>12</v>
      </c>
      <c r="C131" s="406">
        <v>12</v>
      </c>
      <c r="D131" s="400" t="s">
        <v>1293</v>
      </c>
      <c r="E131" s="407" t="s">
        <v>1011</v>
      </c>
      <c r="F131" s="407"/>
      <c r="G131" s="400" t="s">
        <v>1113</v>
      </c>
      <c r="H131" s="400" t="s">
        <v>839</v>
      </c>
      <c r="I131" s="400" t="s">
        <v>696</v>
      </c>
      <c r="J131" s="400" t="s">
        <v>1112</v>
      </c>
      <c r="K131" s="400"/>
      <c r="L131" s="400" t="s">
        <v>601</v>
      </c>
      <c r="M131" s="400" t="s">
        <v>10</v>
      </c>
      <c r="N131" s="400" t="s">
        <v>1114</v>
      </c>
      <c r="O131" s="408" t="s">
        <v>696</v>
      </c>
      <c r="P131" s="409" t="s">
        <v>634</v>
      </c>
      <c r="Q131" s="405"/>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row>
    <row r="132" spans="1:56" s="378" customFormat="1" ht="52" x14ac:dyDescent="0.3">
      <c r="A132" s="305" t="s">
        <v>7</v>
      </c>
      <c r="B132" s="323" t="s">
        <v>12</v>
      </c>
      <c r="C132" s="380">
        <v>12</v>
      </c>
      <c r="D132" s="305" t="s">
        <v>1293</v>
      </c>
      <c r="E132" s="312" t="s">
        <v>1011</v>
      </c>
      <c r="F132" s="312"/>
      <c r="G132" s="305" t="str">
        <f>G131</f>
        <v>See milestone W00</v>
      </c>
      <c r="H132" s="361" t="s">
        <v>839</v>
      </c>
      <c r="I132" s="305" t="s">
        <v>699</v>
      </c>
      <c r="J132" s="547" t="str">
        <f>J131</f>
        <v>See Milestone W00: The Plan was finally approved in Spring 2020. No work has begun on the update of the 5-year plan which expires in 2024. However during the development of the 2020 Annual Report a few small errors or omissions were found in the document. a modified version will be submitted to EPA  by  the end of 2020 early 2021. Work on developing the next version of the management plan will not start in earnest until 2023.</v>
      </c>
      <c r="K132" s="305" t="s">
        <v>1028</v>
      </c>
      <c r="L132" s="361" t="s">
        <v>601</v>
      </c>
      <c r="M132" s="305" t="s">
        <v>10</v>
      </c>
      <c r="N132" s="361" t="s">
        <v>1029</v>
      </c>
      <c r="O132" s="305" t="s">
        <v>699</v>
      </c>
      <c r="P132" s="323" t="s">
        <v>634</v>
      </c>
      <c r="Q132" s="323"/>
      <c r="R132" s="379"/>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79"/>
      <c r="AP132" s="379"/>
      <c r="AQ132" s="379"/>
      <c r="AR132" s="379"/>
      <c r="AS132" s="379"/>
      <c r="AT132" s="379"/>
      <c r="AU132" s="379"/>
      <c r="AV132" s="379"/>
      <c r="AW132" s="379"/>
      <c r="AX132" s="379"/>
      <c r="AY132" s="379"/>
      <c r="AZ132" s="379"/>
      <c r="BA132" s="379"/>
      <c r="BB132" s="379"/>
      <c r="BC132" s="379"/>
      <c r="BD132" s="379"/>
    </row>
    <row r="133" spans="1:56" ht="26" hidden="1" x14ac:dyDescent="0.3">
      <c r="A133" s="400" t="s">
        <v>7</v>
      </c>
      <c r="B133" s="405" t="s">
        <v>47</v>
      </c>
      <c r="C133" s="406">
        <v>13</v>
      </c>
      <c r="D133" s="400" t="s">
        <v>995</v>
      </c>
      <c r="E133" s="407" t="s">
        <v>1021</v>
      </c>
      <c r="F133" s="407" t="s">
        <v>1204</v>
      </c>
      <c r="G133" s="400" t="s">
        <v>1203</v>
      </c>
      <c r="H133" s="400" t="s">
        <v>839</v>
      </c>
      <c r="I133" s="400" t="s">
        <v>696</v>
      </c>
      <c r="J133" s="400" t="s">
        <v>1205</v>
      </c>
      <c r="K133" s="400"/>
      <c r="L133" s="400" t="s">
        <v>845</v>
      </c>
      <c r="M133" s="400" t="s">
        <v>10</v>
      </c>
      <c r="N133" s="400" t="s">
        <v>1030</v>
      </c>
      <c r="O133" s="408" t="s">
        <v>696</v>
      </c>
      <c r="P133" s="409" t="s">
        <v>309</v>
      </c>
      <c r="Q133" s="405">
        <v>3</v>
      </c>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row>
    <row r="134" spans="1:56" s="378" customFormat="1" ht="26" x14ac:dyDescent="0.3">
      <c r="A134" s="305" t="s">
        <v>7</v>
      </c>
      <c r="B134" s="323" t="s">
        <v>47</v>
      </c>
      <c r="C134" s="380">
        <v>13</v>
      </c>
      <c r="D134" s="305" t="s">
        <v>995</v>
      </c>
      <c r="E134" s="312" t="s">
        <v>1021</v>
      </c>
      <c r="F134" s="312" t="s">
        <v>1204</v>
      </c>
      <c r="G134" s="305"/>
      <c r="H134" s="361" t="s">
        <v>839</v>
      </c>
      <c r="I134" s="305" t="s">
        <v>699</v>
      </c>
      <c r="J134" s="547" t="str">
        <f>J133</f>
        <v>See Milestones W10 and 11</v>
      </c>
      <c r="K134" s="305" t="s">
        <v>1028</v>
      </c>
      <c r="L134" s="361" t="s">
        <v>845</v>
      </c>
      <c r="M134" s="305" t="s">
        <v>10</v>
      </c>
      <c r="N134" s="361" t="s">
        <v>1029</v>
      </c>
      <c r="O134" s="305" t="s">
        <v>699</v>
      </c>
      <c r="P134" s="323" t="s">
        <v>309</v>
      </c>
      <c r="Q134" s="323">
        <v>3</v>
      </c>
      <c r="R134" s="379"/>
      <c r="S134" s="379"/>
      <c r="T134" s="379"/>
      <c r="U134" s="379"/>
      <c r="V134" s="379"/>
      <c r="W134" s="379"/>
      <c r="X134" s="379"/>
      <c r="Y134" s="379"/>
      <c r="Z134" s="379"/>
      <c r="AA134" s="379"/>
      <c r="AB134" s="379"/>
      <c r="AC134" s="379"/>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79"/>
      <c r="AY134" s="379"/>
      <c r="AZ134" s="379"/>
      <c r="BA134" s="379"/>
      <c r="BB134" s="379"/>
      <c r="BC134" s="379"/>
      <c r="BD134" s="379"/>
    </row>
    <row r="135" spans="1:56" ht="52" hidden="1" x14ac:dyDescent="0.3">
      <c r="A135" s="400" t="s">
        <v>7</v>
      </c>
      <c r="B135" s="405" t="s">
        <v>47</v>
      </c>
      <c r="C135" s="406">
        <v>14</v>
      </c>
      <c r="D135" s="400" t="s">
        <v>998</v>
      </c>
      <c r="E135" s="407" t="s">
        <v>1021</v>
      </c>
      <c r="F135" s="407" t="s">
        <v>1108</v>
      </c>
      <c r="G135" s="400" t="s">
        <v>1092</v>
      </c>
      <c r="H135" s="400" t="s">
        <v>839</v>
      </c>
      <c r="I135" s="400" t="s">
        <v>696</v>
      </c>
      <c r="J135" s="400" t="s">
        <v>1092</v>
      </c>
      <c r="K135" s="400" t="s">
        <v>1104</v>
      </c>
      <c r="L135" s="400" t="s">
        <v>601</v>
      </c>
      <c r="M135" s="400" t="s">
        <v>10</v>
      </c>
      <c r="N135" s="400" t="s">
        <v>1030</v>
      </c>
      <c r="O135" s="408" t="s">
        <v>696</v>
      </c>
      <c r="P135" s="409" t="s">
        <v>56</v>
      </c>
      <c r="Q135" s="405">
        <v>3</v>
      </c>
      <c r="R135" s="378"/>
      <c r="S135" s="378"/>
      <c r="T135" s="378"/>
      <c r="U135" s="378"/>
      <c r="V135" s="378"/>
      <c r="W135" s="378"/>
      <c r="X135" s="378"/>
      <c r="Y135" s="378"/>
      <c r="Z135" s="378"/>
      <c r="AA135" s="378"/>
      <c r="AB135" s="378"/>
      <c r="AC135" s="378"/>
      <c r="AD135" s="378"/>
      <c r="AE135" s="378"/>
      <c r="AF135" s="378"/>
      <c r="AG135" s="378"/>
      <c r="AH135" s="378"/>
      <c r="AI135" s="378"/>
      <c r="AJ135" s="378"/>
      <c r="AK135" s="378"/>
      <c r="AL135" s="378"/>
      <c r="AM135" s="378"/>
      <c r="AN135" s="378"/>
      <c r="AO135" s="378"/>
      <c r="AP135" s="378"/>
      <c r="AQ135" s="378"/>
    </row>
    <row r="136" spans="1:56" s="378" customFormat="1" ht="52" x14ac:dyDescent="0.3">
      <c r="A136" s="305" t="s">
        <v>7</v>
      </c>
      <c r="B136" s="323" t="s">
        <v>47</v>
      </c>
      <c r="C136" s="380">
        <v>14</v>
      </c>
      <c r="D136" s="305" t="s">
        <v>998</v>
      </c>
      <c r="E136" s="312" t="s">
        <v>1021</v>
      </c>
      <c r="F136" s="312" t="s">
        <v>1108</v>
      </c>
      <c r="G136" s="547" t="str">
        <f>G135</f>
        <v>See W12a and W12b</v>
      </c>
      <c r="H136" s="361" t="s">
        <v>839</v>
      </c>
      <c r="I136" s="305" t="s">
        <v>699</v>
      </c>
      <c r="J136" s="547" t="str">
        <f>J135</f>
        <v>See W12a and W12b</v>
      </c>
      <c r="K136" s="305" t="s">
        <v>1028</v>
      </c>
      <c r="L136" s="361" t="s">
        <v>601</v>
      </c>
      <c r="M136" s="305" t="s">
        <v>10</v>
      </c>
      <c r="N136" s="361" t="s">
        <v>1029</v>
      </c>
      <c r="O136" s="305" t="s">
        <v>699</v>
      </c>
      <c r="P136" s="323" t="s">
        <v>56</v>
      </c>
      <c r="Q136" s="323">
        <v>3</v>
      </c>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79"/>
      <c r="AY136" s="379"/>
      <c r="AZ136" s="379"/>
      <c r="BA136" s="379"/>
      <c r="BB136" s="379"/>
      <c r="BC136" s="379"/>
      <c r="BD136" s="379"/>
    </row>
    <row r="137" spans="1:56" ht="39" hidden="1" x14ac:dyDescent="0.3">
      <c r="A137" s="400" t="s">
        <v>7</v>
      </c>
      <c r="B137" s="405" t="s">
        <v>47</v>
      </c>
      <c r="C137" s="406">
        <v>15</v>
      </c>
      <c r="D137" s="400" t="s">
        <v>999</v>
      </c>
      <c r="E137" s="407" t="s">
        <v>906</v>
      </c>
      <c r="F137" s="407"/>
      <c r="G137" s="400" t="s">
        <v>1202</v>
      </c>
      <c r="H137" s="400" t="s">
        <v>839</v>
      </c>
      <c r="I137" s="400" t="s">
        <v>696</v>
      </c>
      <c r="J137" s="400" t="s">
        <v>1091</v>
      </c>
      <c r="K137" s="400"/>
      <c r="L137" s="400" t="s">
        <v>601</v>
      </c>
      <c r="M137" s="400" t="s">
        <v>10</v>
      </c>
      <c r="N137" s="400" t="s">
        <v>1030</v>
      </c>
      <c r="O137" s="408" t="s">
        <v>696</v>
      </c>
      <c r="P137" s="409" t="s">
        <v>60</v>
      </c>
      <c r="Q137" s="405" t="s">
        <v>695</v>
      </c>
      <c r="R137" s="378"/>
      <c r="S137" s="378"/>
      <c r="T137" s="378"/>
      <c r="U137" s="378"/>
      <c r="V137" s="378"/>
      <c r="W137" s="378"/>
      <c r="X137" s="378"/>
      <c r="Y137" s="378"/>
      <c r="Z137" s="378"/>
      <c r="AA137" s="378"/>
      <c r="AB137" s="378"/>
      <c r="AC137" s="378"/>
      <c r="AD137" s="378"/>
      <c r="AE137" s="378"/>
      <c r="AF137" s="378"/>
      <c r="AG137" s="378"/>
      <c r="AH137" s="378"/>
      <c r="AI137" s="378"/>
      <c r="AJ137" s="378"/>
      <c r="AK137" s="378"/>
      <c r="AL137" s="378"/>
      <c r="AM137" s="378"/>
      <c r="AN137" s="378"/>
      <c r="AO137" s="378"/>
      <c r="AP137" s="378"/>
      <c r="AQ137" s="378"/>
    </row>
    <row r="138" spans="1:56" s="378" customFormat="1" ht="39" x14ac:dyDescent="0.3">
      <c r="A138" s="305" t="s">
        <v>7</v>
      </c>
      <c r="B138" s="323" t="s">
        <v>47</v>
      </c>
      <c r="C138" s="380">
        <v>15</v>
      </c>
      <c r="D138" s="305" t="s">
        <v>999</v>
      </c>
      <c r="E138" s="312" t="s">
        <v>906</v>
      </c>
      <c r="F138" s="312"/>
      <c r="G138" s="547" t="str">
        <f>G137</f>
        <v>See milestone W13</v>
      </c>
      <c r="H138" s="361" t="s">
        <v>839</v>
      </c>
      <c r="I138" s="305" t="s">
        <v>699</v>
      </c>
      <c r="J138" s="547" t="str">
        <f>J137</f>
        <v>See W13</v>
      </c>
      <c r="K138" s="305" t="s">
        <v>1028</v>
      </c>
      <c r="L138" s="361" t="s">
        <v>601</v>
      </c>
      <c r="M138" s="305" t="s">
        <v>10</v>
      </c>
      <c r="N138" s="361" t="s">
        <v>1029</v>
      </c>
      <c r="O138" s="305" t="s">
        <v>699</v>
      </c>
      <c r="P138" s="323" t="s">
        <v>60</v>
      </c>
      <c r="Q138" s="323" t="s">
        <v>695</v>
      </c>
      <c r="R138" s="379"/>
      <c r="S138" s="379"/>
      <c r="T138" s="379"/>
      <c r="U138" s="379"/>
      <c r="V138" s="379"/>
      <c r="W138" s="379"/>
      <c r="X138" s="379"/>
      <c r="Y138" s="379"/>
      <c r="Z138" s="379"/>
      <c r="AA138" s="379"/>
      <c r="AB138" s="379"/>
      <c r="AC138" s="379"/>
      <c r="AD138" s="379"/>
      <c r="AE138" s="379"/>
      <c r="AF138" s="379"/>
      <c r="AG138" s="379"/>
      <c r="AH138" s="379"/>
      <c r="AI138" s="379"/>
      <c r="AJ138" s="379"/>
      <c r="AK138" s="379"/>
      <c r="AL138" s="379"/>
      <c r="AM138" s="379"/>
      <c r="AN138" s="379"/>
      <c r="AO138" s="379"/>
      <c r="AP138" s="379"/>
      <c r="AQ138" s="379"/>
      <c r="AR138" s="379"/>
      <c r="AS138" s="379"/>
      <c r="AT138" s="379"/>
      <c r="AU138" s="379"/>
      <c r="AV138" s="379"/>
      <c r="AW138" s="379"/>
      <c r="AX138" s="379"/>
      <c r="AY138" s="379"/>
      <c r="AZ138" s="379"/>
      <c r="BA138" s="379"/>
      <c r="BB138" s="379"/>
      <c r="BC138" s="379"/>
      <c r="BD138" s="379"/>
    </row>
    <row r="139" spans="1:56" ht="65" hidden="1" x14ac:dyDescent="0.3">
      <c r="A139" s="400" t="s">
        <v>292</v>
      </c>
      <c r="B139" s="405" t="s">
        <v>16</v>
      </c>
      <c r="C139" s="406">
        <v>1</v>
      </c>
      <c r="D139" s="400" t="s">
        <v>944</v>
      </c>
      <c r="E139" s="407" t="s">
        <v>1011</v>
      </c>
      <c r="F139" s="407"/>
      <c r="G139" s="400">
        <v>14</v>
      </c>
      <c r="H139" s="400" t="s">
        <v>839</v>
      </c>
      <c r="I139" s="400" t="s">
        <v>696</v>
      </c>
      <c r="J139" s="427" t="s">
        <v>1425</v>
      </c>
      <c r="K139" s="400"/>
      <c r="L139" s="400" t="s">
        <v>845</v>
      </c>
      <c r="M139" s="400" t="s">
        <v>10</v>
      </c>
      <c r="N139" s="400" t="s">
        <v>1030</v>
      </c>
      <c r="O139" s="408" t="s">
        <v>696</v>
      </c>
      <c r="P139" s="409" t="s">
        <v>439</v>
      </c>
      <c r="Q139" s="405" t="s">
        <v>170</v>
      </c>
      <c r="R139" s="378"/>
      <c r="S139" s="378"/>
      <c r="T139" s="378"/>
      <c r="U139" s="378"/>
      <c r="V139" s="378"/>
      <c r="W139" s="378"/>
      <c r="X139" s="378"/>
      <c r="Y139" s="378"/>
      <c r="Z139" s="378"/>
      <c r="AA139" s="378"/>
      <c r="AB139" s="378"/>
      <c r="AC139" s="378"/>
      <c r="AD139" s="378"/>
      <c r="AE139" s="378"/>
      <c r="AF139" s="378"/>
      <c r="AG139" s="378"/>
      <c r="AH139" s="378"/>
      <c r="AI139" s="378"/>
      <c r="AJ139" s="378"/>
      <c r="AK139" s="378"/>
      <c r="AL139" s="378"/>
      <c r="AM139" s="378"/>
      <c r="AN139" s="378"/>
      <c r="AO139" s="378"/>
      <c r="AP139" s="378"/>
      <c r="AQ139" s="378"/>
    </row>
    <row r="140" spans="1:56" s="549" customFormat="1" ht="65" x14ac:dyDescent="0.3">
      <c r="A140" s="386" t="s">
        <v>292</v>
      </c>
      <c r="B140" s="390" t="s">
        <v>16</v>
      </c>
      <c r="C140" s="387">
        <v>1</v>
      </c>
      <c r="D140" s="386" t="s">
        <v>944</v>
      </c>
      <c r="E140" s="388" t="s">
        <v>1011</v>
      </c>
      <c r="F140" s="388"/>
      <c r="G140" s="551">
        <f>G139</f>
        <v>14</v>
      </c>
      <c r="H140" s="389" t="s">
        <v>839</v>
      </c>
      <c r="I140" s="386" t="s">
        <v>699</v>
      </c>
      <c r="J140" s="551" t="s">
        <v>1330</v>
      </c>
      <c r="K140" s="386" t="s">
        <v>1476</v>
      </c>
      <c r="L140" s="389" t="s">
        <v>845</v>
      </c>
      <c r="M140" s="386" t="s">
        <v>10</v>
      </c>
      <c r="N140" s="389" t="s">
        <v>1029</v>
      </c>
      <c r="O140" s="386" t="s">
        <v>699</v>
      </c>
      <c r="P140" s="390" t="s">
        <v>439</v>
      </c>
      <c r="Q140" s="390" t="s">
        <v>170</v>
      </c>
      <c r="R140" s="379"/>
      <c r="S140" s="379"/>
      <c r="T140" s="379"/>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c r="AR140" s="379"/>
      <c r="AS140" s="379"/>
      <c r="AT140" s="379"/>
      <c r="AU140" s="379"/>
      <c r="AV140" s="379"/>
      <c r="AW140" s="379"/>
      <c r="AX140" s="379"/>
      <c r="AY140" s="379"/>
      <c r="AZ140" s="379"/>
      <c r="BA140" s="379"/>
      <c r="BB140" s="379"/>
      <c r="BC140" s="379"/>
      <c r="BD140" s="379"/>
    </row>
    <row r="141" spans="1:56" ht="52" hidden="1" x14ac:dyDescent="0.3">
      <c r="A141" s="400" t="s">
        <v>292</v>
      </c>
      <c r="B141" s="405" t="s">
        <v>16</v>
      </c>
      <c r="C141" s="406">
        <v>2</v>
      </c>
      <c r="D141" s="400" t="s">
        <v>952</v>
      </c>
      <c r="E141" s="407" t="s">
        <v>1019</v>
      </c>
      <c r="F141" s="407"/>
      <c r="G141" s="408" t="s">
        <v>1201</v>
      </c>
      <c r="H141" s="400" t="s">
        <v>839</v>
      </c>
      <c r="I141" s="400" t="s">
        <v>696</v>
      </c>
      <c r="J141" s="400" t="s">
        <v>1200</v>
      </c>
      <c r="K141" s="400"/>
      <c r="L141" s="400" t="s">
        <v>845</v>
      </c>
      <c r="M141" s="400" t="s">
        <v>10</v>
      </c>
      <c r="N141" s="400" t="s">
        <v>1030</v>
      </c>
      <c r="O141" s="408" t="s">
        <v>696</v>
      </c>
      <c r="P141" s="409" t="s">
        <v>439</v>
      </c>
      <c r="Q141" s="405">
        <v>5</v>
      </c>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row>
    <row r="142" spans="1:56" s="549" customFormat="1" ht="52" x14ac:dyDescent="0.3">
      <c r="A142" s="386" t="s">
        <v>292</v>
      </c>
      <c r="B142" s="390" t="s">
        <v>16</v>
      </c>
      <c r="C142" s="387">
        <v>2</v>
      </c>
      <c r="D142" s="386" t="s">
        <v>952</v>
      </c>
      <c r="E142" s="388" t="s">
        <v>1019</v>
      </c>
      <c r="F142" s="388"/>
      <c r="G142" s="551" t="str">
        <f>G141</f>
        <v>See milestone R01</v>
      </c>
      <c r="H142" s="389" t="s">
        <v>839</v>
      </c>
      <c r="I142" s="386" t="s">
        <v>699</v>
      </c>
      <c r="J142" s="551" t="str">
        <f>J141</f>
        <v>See Milestone R01</v>
      </c>
      <c r="K142" s="386" t="s">
        <v>1476</v>
      </c>
      <c r="L142" s="389" t="s">
        <v>845</v>
      </c>
      <c r="M142" s="386" t="s">
        <v>10</v>
      </c>
      <c r="N142" s="389" t="s">
        <v>1029</v>
      </c>
      <c r="O142" s="386" t="s">
        <v>699</v>
      </c>
      <c r="P142" s="390" t="s">
        <v>439</v>
      </c>
      <c r="Q142" s="390">
        <v>5</v>
      </c>
      <c r="R142" s="379"/>
      <c r="S142" s="379"/>
      <c r="T142" s="379"/>
      <c r="U142" s="379"/>
      <c r="V142" s="379"/>
      <c r="W142" s="379"/>
      <c r="X142" s="379"/>
      <c r="Y142" s="379"/>
      <c r="Z142" s="379"/>
      <c r="AA142" s="379"/>
      <c r="AB142" s="379"/>
      <c r="AC142" s="379"/>
      <c r="AD142" s="379"/>
      <c r="AE142" s="379"/>
      <c r="AF142" s="379"/>
      <c r="AG142" s="379"/>
      <c r="AH142" s="379"/>
      <c r="AI142" s="379"/>
      <c r="AJ142" s="379"/>
      <c r="AK142" s="379"/>
      <c r="AL142" s="379"/>
      <c r="AM142" s="379"/>
      <c r="AN142" s="379"/>
      <c r="AO142" s="379"/>
      <c r="AP142" s="379"/>
      <c r="AQ142" s="379"/>
      <c r="AR142" s="379"/>
      <c r="AS142" s="379"/>
      <c r="AT142" s="379"/>
      <c r="AU142" s="379"/>
      <c r="AV142" s="379"/>
      <c r="AW142" s="379"/>
      <c r="AX142" s="379"/>
      <c r="AY142" s="379"/>
      <c r="AZ142" s="379"/>
      <c r="BA142" s="379"/>
      <c r="BB142" s="379"/>
      <c r="BC142" s="379"/>
      <c r="BD142" s="379"/>
    </row>
    <row r="145" spans="10:10" x14ac:dyDescent="0.3">
      <c r="J145" s="264"/>
    </row>
    <row r="146" spans="10:10" x14ac:dyDescent="0.3">
      <c r="J146" s="264"/>
    </row>
    <row r="147" spans="10:10" x14ac:dyDescent="0.3">
      <c r="J147" s="264"/>
    </row>
    <row r="148" spans="10:10" x14ac:dyDescent="0.3">
      <c r="J148" s="264"/>
    </row>
    <row r="149" spans="10:10" x14ac:dyDescent="0.3">
      <c r="J149" s="264"/>
    </row>
    <row r="150" spans="10:10" x14ac:dyDescent="0.3">
      <c r="J150" s="264"/>
    </row>
    <row r="151" spans="10:10" x14ac:dyDescent="0.3">
      <c r="J151" s="264"/>
    </row>
    <row r="152" spans="10:10" x14ac:dyDescent="0.3">
      <c r="J152" s="264"/>
    </row>
    <row r="153" spans="10:10" x14ac:dyDescent="0.3">
      <c r="J153" s="545"/>
    </row>
    <row r="154" spans="10:10" x14ac:dyDescent="0.3">
      <c r="J154" s="545"/>
    </row>
    <row r="155" spans="10:10" x14ac:dyDescent="0.3">
      <c r="J155" s="545"/>
    </row>
    <row r="156" spans="10:10" x14ac:dyDescent="0.3">
      <c r="J156" s="545"/>
    </row>
    <row r="157" spans="10:10" x14ac:dyDescent="0.3">
      <c r="J157" s="545"/>
    </row>
  </sheetData>
  <sheetProtection algorithmName="SHA-512" hashValue="psnZ6Yr+5/ASLrNYnYUwTbPz6ARt3enim0IKJblI1dgIudfGLLsXFrEkYDmNi+spHvAFzo+04t8NXGpzS6vL9g==" saltValue="j7ZPL8xwZciFz9g2pbTzbw==" spinCount="100000" sheet="1" objects="1" scenarios="1" formatCells="0" formatColumns="0" formatRows="0" insertHyperlinks="0" sort="0" autoFilter="0"/>
  <autoFilter ref="A6:Q142">
    <filterColumn colId="8">
      <filters>
        <filter val="FY21"/>
      </filters>
    </filterColumn>
  </autoFilter>
  <sortState ref="A7:AQ142">
    <sortCondition ref="A7:A142"/>
    <sortCondition ref="B7:B142"/>
    <sortCondition ref="C7:C142"/>
    <sortCondition ref="I7:I142"/>
  </sortState>
  <customSheetViews>
    <customSheetView guid="{8E7A659F-1F78-41E1-A901-E72DF8119CBB}" scale="96" hiddenColumns="1" topLeftCell="A69">
      <selection activeCell="D72" sqref="D72"/>
      <pageMargins left="0.7" right="0.7" top="0.75" bottom="0.75" header="0.3" footer="0.3"/>
      <pageSetup orientation="portrait" r:id="rId1"/>
    </customSheetView>
    <customSheetView guid="{12AE7722-B0A3-4C2A-98B5-2DE188FD685E}" scale="96" hiddenColumns="1" topLeftCell="A35">
      <selection activeCell="H14" sqref="H14"/>
      <pageMargins left="0.7" right="0.7" top="0.75" bottom="0.75" header="0.3" footer="0.3"/>
      <pageSetup orientation="portrait" r:id="rId2"/>
    </customSheetView>
    <customSheetView guid="{04AB7A58-4366-4A28-AC89-CED3F78B7D40}" scale="96" showAutoFilter="1" hiddenRows="1" hiddenColumns="1">
      <pane xSplit="4" ySplit="5" topLeftCell="E7" activePane="bottomRight" state="frozen"/>
      <selection pane="bottomRight" activeCell="G8" sqref="G8"/>
      <pageMargins left="0.7" right="0.7" top="0.75" bottom="0.75" header="0.3" footer="0.3"/>
      <pageSetup orientation="portrait" r:id="rId3"/>
      <autoFilter ref="A6:P74"/>
    </customSheetView>
  </customSheetViews>
  <mergeCells count="1">
    <mergeCell ref="D3:Q4"/>
  </mergeCells>
  <pageMargins left="0.25" right="0.25" top="0.5" bottom="0.55000000000000004" header="0.3" footer="0.45"/>
  <pageSetup paperSize="5" scale="58" fitToHeight="0" orientation="landscape" r:id="rId4"/>
  <extLst>
    <ext xmlns:x14="http://schemas.microsoft.com/office/spreadsheetml/2009/9/main" uri="{CCE6A557-97BC-4b89-ADB6-D9C93CAAB3DF}">
      <x14:dataValidations xmlns:xm="http://schemas.microsoft.com/office/excel/2006/main" count="6">
        <x14:dataValidation type="list" allowBlank="1" showInputMessage="1" showErrorMessage="1">
          <x14:formula1>
            <xm:f>LU_All!$B$31:$B$40</xm:f>
          </x14:formula1>
          <xm:sqref>L7:L142</xm:sqref>
        </x14:dataValidation>
        <x14:dataValidation type="list" allowBlank="1" showInputMessage="1" showErrorMessage="1">
          <x14:formula1>
            <xm:f>LU_All!$B$25:$B$30</xm:f>
          </x14:formula1>
          <xm:sqref>H7:H142</xm:sqref>
        </x14:dataValidation>
        <x14:dataValidation type="list" allowBlank="1" showInputMessage="1" showErrorMessage="1">
          <x14:formula1>
            <xm:f>LU_All!$F$3:$F$26</xm:f>
          </x14:formula1>
          <xm:sqref>M7:M142</xm:sqref>
        </x14:dataValidation>
        <x14:dataValidation type="list" allowBlank="1" showInputMessage="1" showErrorMessage="1">
          <x14:formula1>
            <xm:f>LU_All!$B$15:$B$22</xm:f>
          </x14:formula1>
          <xm:sqref>I7:I142 O7:O142</xm:sqref>
        </x14:dataValidation>
        <x14:dataValidation type="list" allowBlank="1" showInputMessage="1" showErrorMessage="1">
          <x14:formula1>
            <xm:f>LU_All!$B$110:$B$132</xm:f>
          </x14:formula1>
          <xm:sqref>E7:E142</xm:sqref>
        </x14:dataValidation>
        <x14:dataValidation type="list" allowBlank="1" showInputMessage="1" showErrorMessage="1">
          <x14:formula1>
            <xm:f>LU_All!$B$99:$B$101</xm:f>
          </x14:formula1>
          <xm:sqref>N7:N142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4"/>
  <sheetViews>
    <sheetView showGridLines="0" zoomScale="85" zoomScaleNormal="85" workbookViewId="0">
      <pane xSplit="8" ySplit="3" topLeftCell="I4" activePane="bottomRight" state="frozen"/>
      <selection pane="topRight" activeCell="I1" sqref="I1"/>
      <selection pane="bottomLeft" activeCell="A4" sqref="A4"/>
      <selection pane="bottomRight" activeCell="L12" sqref="L12"/>
    </sheetView>
  </sheetViews>
  <sheetFormatPr defaultColWidth="9.1796875" defaultRowHeight="14.5" x14ac:dyDescent="0.35"/>
  <cols>
    <col min="1" max="1" width="7.26953125" style="562" customWidth="1"/>
    <col min="2" max="2" width="11.26953125" style="562" customWidth="1"/>
    <col min="3" max="3" width="90.54296875" style="563" customWidth="1"/>
    <col min="4" max="4" width="15.7265625" style="562" customWidth="1"/>
    <col min="5" max="5" width="14.453125" style="562" customWidth="1"/>
    <col min="6" max="6" width="18" style="562" customWidth="1"/>
    <col min="7" max="7" width="15.54296875" style="562" customWidth="1"/>
    <col min="8" max="8" width="12.453125" style="562" customWidth="1"/>
    <col min="9" max="16384" width="9.1796875" style="562"/>
  </cols>
  <sheetData>
    <row r="1" spans="1:8" ht="15" customHeight="1" x14ac:dyDescent="0.35">
      <c r="C1" s="562"/>
    </row>
    <row r="2" spans="1:8" ht="18.5" x14ac:dyDescent="0.45">
      <c r="A2" s="564" t="s">
        <v>1597</v>
      </c>
      <c r="B2" s="565"/>
      <c r="C2" s="562"/>
    </row>
    <row r="3" spans="1:8" s="566" customFormat="1" x14ac:dyDescent="0.35">
      <c r="E3" s="567"/>
      <c r="F3" s="567"/>
      <c r="G3" s="567"/>
      <c r="H3" s="567"/>
    </row>
    <row r="4" spans="1:8" s="570" customFormat="1" ht="46.5" customHeight="1" x14ac:dyDescent="0.35">
      <c r="A4" s="568" t="s">
        <v>1598</v>
      </c>
      <c r="B4" s="568" t="s">
        <v>1527</v>
      </c>
      <c r="C4" s="568" t="s">
        <v>581</v>
      </c>
      <c r="D4" s="568" t="s">
        <v>768</v>
      </c>
      <c r="E4" s="569" t="s">
        <v>1528</v>
      </c>
      <c r="F4" s="569" t="s">
        <v>1529</v>
      </c>
      <c r="G4" s="569" t="s">
        <v>1551</v>
      </c>
      <c r="H4" s="569" t="s">
        <v>1523</v>
      </c>
    </row>
    <row r="5" spans="1:8" x14ac:dyDescent="0.35">
      <c r="A5" s="571" t="s">
        <v>64</v>
      </c>
      <c r="B5" s="572"/>
      <c r="C5" s="573"/>
      <c r="D5" s="573"/>
      <c r="E5" s="572"/>
      <c r="F5" s="572"/>
      <c r="G5" s="572"/>
      <c r="H5" s="574"/>
    </row>
    <row r="6" spans="1:8" x14ac:dyDescent="0.35">
      <c r="A6" s="591" t="s">
        <v>64</v>
      </c>
      <c r="B6" s="575" t="s">
        <v>430</v>
      </c>
      <c r="C6" s="576" t="s">
        <v>1532</v>
      </c>
      <c r="D6" s="576" t="s">
        <v>1531</v>
      </c>
      <c r="E6" s="577">
        <v>2</v>
      </c>
      <c r="F6" s="577">
        <v>1</v>
      </c>
      <c r="G6" s="577">
        <v>2</v>
      </c>
      <c r="H6" s="578">
        <v>1</v>
      </c>
    </row>
    <row r="7" spans="1:8" x14ac:dyDescent="0.35">
      <c r="A7" s="591" t="s">
        <v>64</v>
      </c>
      <c r="B7" s="575" t="s">
        <v>465</v>
      </c>
      <c r="C7" s="576" t="s">
        <v>711</v>
      </c>
      <c r="D7" s="576" t="s">
        <v>186</v>
      </c>
      <c r="E7" s="577">
        <v>5</v>
      </c>
      <c r="F7" s="577">
        <v>1</v>
      </c>
      <c r="G7" s="577">
        <v>2</v>
      </c>
      <c r="H7" s="578">
        <v>0.4</v>
      </c>
    </row>
    <row r="8" spans="1:8" x14ac:dyDescent="0.35">
      <c r="A8" s="591" t="s">
        <v>64</v>
      </c>
      <c r="B8" s="575" t="s">
        <v>468</v>
      </c>
      <c r="C8" s="576" t="s">
        <v>712</v>
      </c>
      <c r="D8" s="576" t="s">
        <v>224</v>
      </c>
      <c r="E8" s="577">
        <v>1750000</v>
      </c>
      <c r="F8" s="577">
        <v>417453</v>
      </c>
      <c r="G8" s="577">
        <v>771215</v>
      </c>
      <c r="H8" s="578">
        <v>0.44069428571428571</v>
      </c>
    </row>
    <row r="9" spans="1:8" x14ac:dyDescent="0.35">
      <c r="A9" s="591" t="s">
        <v>64</v>
      </c>
      <c r="B9" s="575" t="s">
        <v>469</v>
      </c>
      <c r="C9" s="576" t="s">
        <v>713</v>
      </c>
      <c r="D9" s="576" t="s">
        <v>186</v>
      </c>
      <c r="E9" s="577">
        <v>5</v>
      </c>
      <c r="F9" s="577">
        <v>1</v>
      </c>
      <c r="G9" s="577">
        <v>2</v>
      </c>
      <c r="H9" s="578">
        <v>0.4</v>
      </c>
    </row>
    <row r="10" spans="1:8" x14ac:dyDescent="0.35">
      <c r="A10" s="591" t="s">
        <v>64</v>
      </c>
      <c r="B10" s="575" t="s">
        <v>470</v>
      </c>
      <c r="C10" s="576" t="s">
        <v>714</v>
      </c>
      <c r="D10" s="576" t="s">
        <v>225</v>
      </c>
      <c r="E10" s="577">
        <v>125</v>
      </c>
      <c r="F10" s="577">
        <v>28</v>
      </c>
      <c r="G10" s="577">
        <v>74</v>
      </c>
      <c r="H10" s="578">
        <v>0.59199999999999997</v>
      </c>
    </row>
    <row r="11" spans="1:8" x14ac:dyDescent="0.35">
      <c r="A11" s="591" t="s">
        <v>64</v>
      </c>
      <c r="B11" s="575" t="s">
        <v>471</v>
      </c>
      <c r="C11" s="576" t="s">
        <v>715</v>
      </c>
      <c r="D11" s="576" t="s">
        <v>224</v>
      </c>
      <c r="E11" s="577">
        <v>875000</v>
      </c>
      <c r="F11" s="577">
        <v>296455</v>
      </c>
      <c r="G11" s="577">
        <v>468680</v>
      </c>
      <c r="H11" s="578">
        <v>0.53563428571428573</v>
      </c>
    </row>
    <row r="12" spans="1:8" x14ac:dyDescent="0.35">
      <c r="A12" s="591" t="s">
        <v>64</v>
      </c>
      <c r="B12" s="575" t="s">
        <v>472</v>
      </c>
      <c r="C12" s="576" t="s">
        <v>716</v>
      </c>
      <c r="D12" s="576" t="s">
        <v>224</v>
      </c>
      <c r="E12" s="577">
        <v>10000</v>
      </c>
      <c r="F12" s="577">
        <v>2141</v>
      </c>
      <c r="G12" s="577">
        <v>4657</v>
      </c>
      <c r="H12" s="578">
        <v>0.4657</v>
      </c>
    </row>
    <row r="13" spans="1:8" x14ac:dyDescent="0.35">
      <c r="A13" s="591" t="s">
        <v>64</v>
      </c>
      <c r="B13" s="575" t="s">
        <v>466</v>
      </c>
      <c r="C13" s="576" t="s">
        <v>717</v>
      </c>
      <c r="D13" s="576" t="s">
        <v>226</v>
      </c>
      <c r="E13" s="577">
        <v>5500000</v>
      </c>
      <c r="F13" s="577">
        <v>1198821</v>
      </c>
      <c r="G13" s="577">
        <v>2918221</v>
      </c>
      <c r="H13" s="578">
        <v>0.53058563636363631</v>
      </c>
    </row>
    <row r="14" spans="1:8" x14ac:dyDescent="0.35">
      <c r="A14" s="591" t="s">
        <v>64</v>
      </c>
      <c r="B14" s="575" t="s">
        <v>473</v>
      </c>
      <c r="C14" s="576" t="s">
        <v>718</v>
      </c>
      <c r="D14" s="576" t="s">
        <v>719</v>
      </c>
      <c r="E14" s="577">
        <v>90001</v>
      </c>
      <c r="F14" s="577">
        <v>30000</v>
      </c>
      <c r="G14" s="577">
        <v>30001</v>
      </c>
      <c r="H14" s="578">
        <v>0.33334074065843711</v>
      </c>
    </row>
    <row r="15" spans="1:8" x14ac:dyDescent="0.35">
      <c r="A15" s="591" t="s">
        <v>64</v>
      </c>
      <c r="B15" s="575" t="s">
        <v>431</v>
      </c>
      <c r="C15" s="576" t="s">
        <v>1038</v>
      </c>
      <c r="D15" s="576" t="s">
        <v>1531</v>
      </c>
      <c r="E15" s="577">
        <v>3</v>
      </c>
      <c r="F15" s="577">
        <v>1</v>
      </c>
      <c r="G15" s="577">
        <v>2</v>
      </c>
      <c r="H15" s="578">
        <v>0.66666666666666663</v>
      </c>
    </row>
    <row r="16" spans="1:8" x14ac:dyDescent="0.35">
      <c r="A16" s="591" t="s">
        <v>64</v>
      </c>
      <c r="B16" s="575" t="s">
        <v>475</v>
      </c>
      <c r="C16" s="576" t="s">
        <v>721</v>
      </c>
      <c r="D16" s="576" t="s">
        <v>186</v>
      </c>
      <c r="E16" s="577">
        <v>5</v>
      </c>
      <c r="F16" s="577">
        <v>1</v>
      </c>
      <c r="G16" s="577">
        <v>2</v>
      </c>
      <c r="H16" s="578">
        <v>0.4</v>
      </c>
    </row>
    <row r="17" spans="1:8" x14ac:dyDescent="0.35">
      <c r="A17" s="591" t="s">
        <v>64</v>
      </c>
      <c r="B17" s="575" t="s">
        <v>474</v>
      </c>
      <c r="C17" s="576" t="s">
        <v>712</v>
      </c>
      <c r="D17" s="576" t="s">
        <v>266</v>
      </c>
      <c r="E17" s="577">
        <v>1750000</v>
      </c>
      <c r="F17" s="577">
        <v>417453</v>
      </c>
      <c r="G17" s="577">
        <v>771214</v>
      </c>
      <c r="H17" s="578">
        <v>0.4406937142857143</v>
      </c>
    </row>
    <row r="18" spans="1:8" x14ac:dyDescent="0.35">
      <c r="A18" s="591" t="s">
        <v>64</v>
      </c>
      <c r="B18" s="575" t="s">
        <v>899</v>
      </c>
      <c r="C18" s="576" t="s">
        <v>1001</v>
      </c>
      <c r="D18" s="576" t="s">
        <v>186</v>
      </c>
      <c r="E18" s="577">
        <v>10</v>
      </c>
      <c r="F18" s="577">
        <v>2</v>
      </c>
      <c r="G18" s="577">
        <v>4</v>
      </c>
      <c r="H18" s="578">
        <v>0.8</v>
      </c>
    </row>
    <row r="19" spans="1:8" x14ac:dyDescent="0.35">
      <c r="A19" s="591" t="s">
        <v>64</v>
      </c>
      <c r="B19" s="575" t="s">
        <v>900</v>
      </c>
      <c r="C19" s="576" t="s">
        <v>1533</v>
      </c>
      <c r="D19" s="576" t="s">
        <v>1534</v>
      </c>
      <c r="E19" s="577">
        <v>2000</v>
      </c>
      <c r="F19" s="577">
        <v>458</v>
      </c>
      <c r="G19" s="577">
        <v>858</v>
      </c>
      <c r="H19" s="578">
        <v>0.42899999999999999</v>
      </c>
    </row>
    <row r="20" spans="1:8" x14ac:dyDescent="0.35">
      <c r="A20" s="591" t="s">
        <v>64</v>
      </c>
      <c r="B20" s="575" t="s">
        <v>432</v>
      </c>
      <c r="C20" s="576" t="s">
        <v>722</v>
      </c>
      <c r="D20" s="576" t="s">
        <v>227</v>
      </c>
      <c r="E20" s="579">
        <v>5000</v>
      </c>
      <c r="F20" s="577">
        <v>507</v>
      </c>
      <c r="G20" s="577">
        <v>2561</v>
      </c>
      <c r="H20" s="578">
        <f>2561/5000</f>
        <v>0.51219999999999999</v>
      </c>
    </row>
    <row r="21" spans="1:8" x14ac:dyDescent="0.35">
      <c r="A21" s="591" t="s">
        <v>64</v>
      </c>
      <c r="B21" s="575" t="s">
        <v>476</v>
      </c>
      <c r="C21" s="576" t="s">
        <v>1039</v>
      </c>
      <c r="D21" s="576" t="s">
        <v>186</v>
      </c>
      <c r="E21" s="577">
        <v>5</v>
      </c>
      <c r="F21" s="577">
        <v>1</v>
      </c>
      <c r="G21" s="577">
        <v>2</v>
      </c>
      <c r="H21" s="578">
        <v>0.4</v>
      </c>
    </row>
    <row r="22" spans="1:8" x14ac:dyDescent="0.35">
      <c r="A22" s="591" t="s">
        <v>64</v>
      </c>
      <c r="B22" s="575" t="s">
        <v>477</v>
      </c>
      <c r="C22" s="576" t="s">
        <v>724</v>
      </c>
      <c r="D22" s="576" t="s">
        <v>224</v>
      </c>
      <c r="E22" s="577">
        <v>150000</v>
      </c>
      <c r="F22" s="577">
        <v>37200</v>
      </c>
      <c r="G22" s="577">
        <v>109200</v>
      </c>
      <c r="H22" s="578">
        <v>0.72799999999999998</v>
      </c>
    </row>
    <row r="23" spans="1:8" x14ac:dyDescent="0.35">
      <c r="A23" s="591" t="s">
        <v>64</v>
      </c>
      <c r="B23" s="575" t="s">
        <v>433</v>
      </c>
      <c r="C23" s="576" t="s">
        <v>1552</v>
      </c>
      <c r="D23" s="576" t="s">
        <v>186</v>
      </c>
      <c r="E23" s="577">
        <v>5</v>
      </c>
      <c r="F23" s="577">
        <v>1</v>
      </c>
      <c r="G23" s="577">
        <v>2</v>
      </c>
      <c r="H23" s="578">
        <v>0.4</v>
      </c>
    </row>
    <row r="24" spans="1:8" x14ac:dyDescent="0.35">
      <c r="A24" s="591" t="s">
        <v>64</v>
      </c>
      <c r="B24" s="575" t="s">
        <v>898</v>
      </c>
      <c r="C24" s="576" t="s">
        <v>905</v>
      </c>
      <c r="D24" s="576" t="s">
        <v>1548</v>
      </c>
      <c r="E24" s="577">
        <v>125</v>
      </c>
      <c r="F24" s="577">
        <v>43</v>
      </c>
      <c r="G24" s="577">
        <v>51</v>
      </c>
      <c r="H24" s="578">
        <v>0.40799999999999997</v>
      </c>
    </row>
    <row r="25" spans="1:8" x14ac:dyDescent="0.35">
      <c r="A25" s="591" t="s">
        <v>64</v>
      </c>
      <c r="B25" s="575" t="s">
        <v>897</v>
      </c>
      <c r="C25" s="576" t="s">
        <v>1002</v>
      </c>
      <c r="D25" s="576" t="s">
        <v>186</v>
      </c>
      <c r="E25" s="577">
        <v>5</v>
      </c>
      <c r="F25" s="577">
        <v>1</v>
      </c>
      <c r="G25" s="577">
        <v>2</v>
      </c>
      <c r="H25" s="578">
        <v>0.4</v>
      </c>
    </row>
    <row r="26" spans="1:8" ht="16.5" customHeight="1" x14ac:dyDescent="0.35">
      <c r="A26" s="591" t="s">
        <v>64</v>
      </c>
      <c r="B26" s="575" t="s">
        <v>434</v>
      </c>
      <c r="C26" s="576" t="s">
        <v>865</v>
      </c>
      <c r="D26" s="576" t="s">
        <v>228</v>
      </c>
      <c r="E26" s="577">
        <v>17500</v>
      </c>
      <c r="F26" s="577">
        <v>4129</v>
      </c>
      <c r="G26" s="577">
        <v>7919</v>
      </c>
      <c r="H26" s="578">
        <v>0.4525142857142857</v>
      </c>
    </row>
    <row r="27" spans="1:8" x14ac:dyDescent="0.35">
      <c r="A27" s="591" t="s">
        <v>64</v>
      </c>
      <c r="B27" s="575" t="s">
        <v>901</v>
      </c>
      <c r="C27" s="576" t="s">
        <v>1537</v>
      </c>
      <c r="D27" s="576" t="s">
        <v>1535</v>
      </c>
      <c r="E27" s="577">
        <v>5</v>
      </c>
      <c r="F27" s="577">
        <v>1</v>
      </c>
      <c r="G27" s="577">
        <v>2</v>
      </c>
      <c r="H27" s="578">
        <v>0.4</v>
      </c>
    </row>
    <row r="28" spans="1:8" x14ac:dyDescent="0.35">
      <c r="A28" s="591" t="s">
        <v>64</v>
      </c>
      <c r="B28" s="575" t="s">
        <v>435</v>
      </c>
      <c r="C28" s="576" t="s">
        <v>1530</v>
      </c>
      <c r="D28" s="576" t="s">
        <v>1535</v>
      </c>
      <c r="E28" s="577">
        <v>2</v>
      </c>
      <c r="F28" s="577">
        <v>1</v>
      </c>
      <c r="G28" s="577">
        <v>2</v>
      </c>
      <c r="H28" s="578">
        <v>1</v>
      </c>
    </row>
    <row r="29" spans="1:8" x14ac:dyDescent="0.35">
      <c r="A29" s="590" t="s">
        <v>152</v>
      </c>
      <c r="B29" s="572"/>
      <c r="C29" s="573"/>
      <c r="D29" s="573"/>
      <c r="E29" s="572"/>
      <c r="F29" s="572"/>
      <c r="G29" s="572"/>
      <c r="H29" s="574"/>
    </row>
    <row r="30" spans="1:8" s="566" customFormat="1" ht="58" x14ac:dyDescent="0.35">
      <c r="A30" s="568"/>
      <c r="B30" s="584" t="s">
        <v>1527</v>
      </c>
      <c r="C30" s="584" t="s">
        <v>581</v>
      </c>
      <c r="D30" s="584" t="s">
        <v>768</v>
      </c>
      <c r="E30" s="585" t="s">
        <v>1528</v>
      </c>
      <c r="F30" s="585" t="s">
        <v>1529</v>
      </c>
      <c r="G30" s="585" t="s">
        <v>1525</v>
      </c>
      <c r="H30" s="585" t="s">
        <v>1523</v>
      </c>
    </row>
    <row r="31" spans="1:8" x14ac:dyDescent="0.35">
      <c r="A31" s="591" t="s">
        <v>152</v>
      </c>
      <c r="B31" s="575" t="s">
        <v>499</v>
      </c>
      <c r="C31" s="576" t="s">
        <v>232</v>
      </c>
      <c r="D31" s="576" t="s">
        <v>227</v>
      </c>
      <c r="E31" s="579">
        <f>25*5</f>
        <v>125</v>
      </c>
      <c r="F31" s="577">
        <v>30</v>
      </c>
      <c r="G31" s="577">
        <v>58</v>
      </c>
      <c r="H31" s="578">
        <v>0.46400000000000002</v>
      </c>
    </row>
    <row r="32" spans="1:8" x14ac:dyDescent="0.35">
      <c r="A32" s="591" t="s">
        <v>152</v>
      </c>
      <c r="B32" s="575" t="s">
        <v>436</v>
      </c>
      <c r="C32" s="576" t="s">
        <v>716</v>
      </c>
      <c r="D32" s="576" t="s">
        <v>224</v>
      </c>
      <c r="E32" s="579">
        <v>3750</v>
      </c>
      <c r="F32" s="577">
        <v>1350</v>
      </c>
      <c r="G32" s="577">
        <v>1607</v>
      </c>
      <c r="H32" s="578">
        <f>1607/3750</f>
        <v>0.42853333333333332</v>
      </c>
    </row>
    <row r="33" spans="1:8" x14ac:dyDescent="0.35">
      <c r="A33" s="591" t="s">
        <v>152</v>
      </c>
      <c r="B33" s="575" t="s">
        <v>437</v>
      </c>
      <c r="C33" s="576" t="s">
        <v>729</v>
      </c>
      <c r="D33" s="576" t="s">
        <v>213</v>
      </c>
      <c r="E33" s="577">
        <v>80000</v>
      </c>
      <c r="F33" s="577">
        <v>88000</v>
      </c>
      <c r="G33" s="577">
        <v>88000</v>
      </c>
      <c r="H33" s="578">
        <v>1.1000000000000001</v>
      </c>
    </row>
    <row r="34" spans="1:8" x14ac:dyDescent="0.35">
      <c r="A34" s="591" t="s">
        <v>152</v>
      </c>
      <c r="B34" s="575" t="s">
        <v>438</v>
      </c>
      <c r="C34" s="581" t="s">
        <v>1530</v>
      </c>
      <c r="D34" s="581" t="s">
        <v>1531</v>
      </c>
      <c r="E34" s="577">
        <v>2</v>
      </c>
      <c r="F34" s="577">
        <v>1</v>
      </c>
      <c r="G34" s="577">
        <v>2</v>
      </c>
      <c r="H34" s="578">
        <v>1</v>
      </c>
    </row>
    <row r="35" spans="1:8" x14ac:dyDescent="0.35">
      <c r="A35" s="591" t="s">
        <v>152</v>
      </c>
      <c r="B35" s="575" t="s">
        <v>498</v>
      </c>
      <c r="C35" s="576" t="s">
        <v>730</v>
      </c>
      <c r="D35" s="576" t="s">
        <v>186</v>
      </c>
      <c r="E35" s="577">
        <v>5</v>
      </c>
      <c r="F35" s="577">
        <v>1</v>
      </c>
      <c r="G35" s="577">
        <v>2</v>
      </c>
      <c r="H35" s="578">
        <v>0.4</v>
      </c>
    </row>
    <row r="36" spans="1:8" x14ac:dyDescent="0.35">
      <c r="A36" s="571" t="s">
        <v>116</v>
      </c>
      <c r="B36" s="572"/>
      <c r="C36" s="573"/>
      <c r="D36" s="573"/>
      <c r="E36" s="572"/>
      <c r="F36" s="572"/>
      <c r="G36" s="572"/>
      <c r="H36" s="574"/>
    </row>
    <row r="37" spans="1:8" s="566" customFormat="1" ht="58" x14ac:dyDescent="0.35">
      <c r="A37" s="568"/>
      <c r="B37" s="568" t="s">
        <v>1527</v>
      </c>
      <c r="C37" s="568" t="s">
        <v>581</v>
      </c>
      <c r="D37" s="568" t="s">
        <v>768</v>
      </c>
      <c r="E37" s="569" t="s">
        <v>1528</v>
      </c>
      <c r="F37" s="569" t="s">
        <v>1529</v>
      </c>
      <c r="G37" s="569" t="s">
        <v>1525</v>
      </c>
      <c r="H37" s="569" t="s">
        <v>1523</v>
      </c>
    </row>
    <row r="38" spans="1:8" x14ac:dyDescent="0.35">
      <c r="A38" s="591" t="s">
        <v>116</v>
      </c>
      <c r="B38" s="575" t="s">
        <v>440</v>
      </c>
      <c r="C38" s="576" t="s">
        <v>741</v>
      </c>
      <c r="D38" s="576" t="s">
        <v>227</v>
      </c>
      <c r="E38" s="577">
        <v>2000</v>
      </c>
      <c r="F38" s="577">
        <v>436</v>
      </c>
      <c r="G38" s="577">
        <v>865</v>
      </c>
      <c r="H38" s="578">
        <v>0.4325</v>
      </c>
    </row>
    <row r="39" spans="1:8" x14ac:dyDescent="0.35">
      <c r="A39" s="591" t="s">
        <v>116</v>
      </c>
      <c r="B39" s="575" t="s">
        <v>441</v>
      </c>
      <c r="C39" s="581" t="s">
        <v>1530</v>
      </c>
      <c r="D39" s="581" t="s">
        <v>1531</v>
      </c>
      <c r="E39" s="577">
        <v>2</v>
      </c>
      <c r="F39" s="577">
        <v>1</v>
      </c>
      <c r="G39" s="577">
        <v>2</v>
      </c>
      <c r="H39" s="578">
        <v>1</v>
      </c>
    </row>
    <row r="40" spans="1:8" x14ac:dyDescent="0.35">
      <c r="A40" s="591" t="s">
        <v>116</v>
      </c>
      <c r="B40" s="575" t="s">
        <v>487</v>
      </c>
      <c r="C40" s="576" t="s">
        <v>1536</v>
      </c>
      <c r="D40" s="576" t="s">
        <v>186</v>
      </c>
      <c r="E40" s="577">
        <v>5</v>
      </c>
      <c r="F40" s="577">
        <v>1</v>
      </c>
      <c r="G40" s="577">
        <v>2</v>
      </c>
      <c r="H40" s="578">
        <v>0.4</v>
      </c>
    </row>
    <row r="41" spans="1:8" x14ac:dyDescent="0.35">
      <c r="A41" s="591" t="s">
        <v>116</v>
      </c>
      <c r="B41" s="575" t="s">
        <v>489</v>
      </c>
      <c r="C41" s="576" t="s">
        <v>866</v>
      </c>
      <c r="D41" s="576" t="s">
        <v>1042</v>
      </c>
      <c r="E41" s="577">
        <v>22500</v>
      </c>
      <c r="F41" s="577">
        <v>4121</v>
      </c>
      <c r="G41" s="577">
        <v>9184</v>
      </c>
      <c r="H41" s="578">
        <v>0.40817777777777775</v>
      </c>
    </row>
    <row r="42" spans="1:8" x14ac:dyDescent="0.35">
      <c r="A42" s="591" t="s">
        <v>116</v>
      </c>
      <c r="B42" s="575" t="s">
        <v>488</v>
      </c>
      <c r="C42" s="576" t="s">
        <v>744</v>
      </c>
      <c r="D42" s="576" t="s">
        <v>203</v>
      </c>
      <c r="E42" s="575">
        <v>27500000000000</v>
      </c>
      <c r="F42" s="575">
        <v>6680000000000</v>
      </c>
      <c r="G42" s="575">
        <v>14960000000000</v>
      </c>
      <c r="H42" s="578">
        <v>0.54400000000000004</v>
      </c>
    </row>
    <row r="43" spans="1:8" x14ac:dyDescent="0.35">
      <c r="A43" s="571" t="s">
        <v>126</v>
      </c>
      <c r="B43" s="572"/>
      <c r="C43" s="573"/>
      <c r="D43" s="573"/>
      <c r="E43" s="572"/>
      <c r="F43" s="572"/>
      <c r="G43" s="572"/>
      <c r="H43" s="574"/>
    </row>
    <row r="44" spans="1:8" s="566" customFormat="1" ht="58" x14ac:dyDescent="0.35">
      <c r="A44" s="568"/>
      <c r="B44" s="584" t="s">
        <v>1527</v>
      </c>
      <c r="C44" s="584" t="s">
        <v>581</v>
      </c>
      <c r="D44" s="584" t="s">
        <v>768</v>
      </c>
      <c r="E44" s="585" t="s">
        <v>1528</v>
      </c>
      <c r="F44" s="585" t="s">
        <v>1529</v>
      </c>
      <c r="G44" s="585" t="s">
        <v>1525</v>
      </c>
      <c r="H44" s="585" t="s">
        <v>1523</v>
      </c>
    </row>
    <row r="45" spans="1:8" x14ac:dyDescent="0.35">
      <c r="A45" s="591" t="s">
        <v>126</v>
      </c>
      <c r="B45" s="575" t="s">
        <v>867</v>
      </c>
      <c r="C45" s="576" t="s">
        <v>1553</v>
      </c>
      <c r="D45" s="576" t="s">
        <v>186</v>
      </c>
      <c r="E45" s="577">
        <v>5</v>
      </c>
      <c r="F45" s="577">
        <v>1</v>
      </c>
      <c r="G45" s="577">
        <v>2</v>
      </c>
      <c r="H45" s="578">
        <v>0.4</v>
      </c>
    </row>
    <row r="46" spans="1:8" x14ac:dyDescent="0.35">
      <c r="A46" s="591" t="s">
        <v>126</v>
      </c>
      <c r="B46" s="575" t="s">
        <v>868</v>
      </c>
      <c r="C46" s="576" t="s">
        <v>872</v>
      </c>
      <c r="D46" s="576" t="s">
        <v>870</v>
      </c>
      <c r="E46" s="577">
        <v>200</v>
      </c>
      <c r="F46" s="577">
        <v>15</v>
      </c>
      <c r="G46" s="577">
        <v>149</v>
      </c>
      <c r="H46" s="578">
        <v>0.745</v>
      </c>
    </row>
    <row r="47" spans="1:8" x14ac:dyDescent="0.35">
      <c r="A47" s="591" t="s">
        <v>126</v>
      </c>
      <c r="B47" s="575" t="s">
        <v>869</v>
      </c>
      <c r="C47" s="576" t="s">
        <v>1554</v>
      </c>
      <c r="D47" s="576" t="s">
        <v>1555</v>
      </c>
      <c r="E47" s="577">
        <v>20</v>
      </c>
      <c r="F47" s="577">
        <v>15</v>
      </c>
      <c r="G47" s="577">
        <v>16</v>
      </c>
      <c r="H47" s="578">
        <v>0.8</v>
      </c>
    </row>
    <row r="48" spans="1:8" ht="29" x14ac:dyDescent="0.35">
      <c r="A48" s="591" t="s">
        <v>126</v>
      </c>
      <c r="B48" s="575" t="s">
        <v>491</v>
      </c>
      <c r="C48" s="576" t="s">
        <v>732</v>
      </c>
      <c r="D48" s="576" t="s">
        <v>205</v>
      </c>
      <c r="E48" s="577">
        <v>2000</v>
      </c>
      <c r="F48" s="577">
        <v>391</v>
      </c>
      <c r="G48" s="577">
        <v>853</v>
      </c>
      <c r="H48" s="578">
        <v>0.42649999999999999</v>
      </c>
    </row>
    <row r="49" spans="1:8" x14ac:dyDescent="0.35">
      <c r="A49" s="591" t="s">
        <v>126</v>
      </c>
      <c r="B49" s="575" t="s">
        <v>492</v>
      </c>
      <c r="C49" s="576" t="s">
        <v>733</v>
      </c>
      <c r="D49" s="576" t="s">
        <v>206</v>
      </c>
      <c r="E49" s="577">
        <v>3204</v>
      </c>
      <c r="F49" s="577">
        <v>3171</v>
      </c>
      <c r="G49" s="577">
        <v>3171</v>
      </c>
      <c r="H49" s="578">
        <v>0.98970037453183524</v>
      </c>
    </row>
    <row r="50" spans="1:8" x14ac:dyDescent="0.35">
      <c r="A50" s="591" t="s">
        <v>126</v>
      </c>
      <c r="B50" s="575" t="s">
        <v>493</v>
      </c>
      <c r="C50" s="576" t="s">
        <v>1556</v>
      </c>
      <c r="D50" s="576" t="s">
        <v>1557</v>
      </c>
      <c r="E50" s="577">
        <v>1000</v>
      </c>
      <c r="F50" s="577">
        <v>7400</v>
      </c>
      <c r="G50" s="577">
        <v>7862</v>
      </c>
      <c r="H50" s="578">
        <v>7.8620000000000001</v>
      </c>
    </row>
    <row r="51" spans="1:8" x14ac:dyDescent="0.35">
      <c r="A51" s="591" t="s">
        <v>126</v>
      </c>
      <c r="B51" s="575" t="s">
        <v>494</v>
      </c>
      <c r="C51" s="576" t="s">
        <v>735</v>
      </c>
      <c r="D51" s="576" t="s">
        <v>1538</v>
      </c>
      <c r="E51" s="577">
        <v>10</v>
      </c>
      <c r="F51" s="577">
        <v>2</v>
      </c>
      <c r="G51" s="577">
        <v>4</v>
      </c>
      <c r="H51" s="578">
        <v>0.4</v>
      </c>
    </row>
    <row r="52" spans="1:8" x14ac:dyDescent="0.35">
      <c r="A52" s="571" t="s">
        <v>101</v>
      </c>
      <c r="B52" s="572"/>
      <c r="C52" s="573"/>
      <c r="D52" s="573"/>
      <c r="E52" s="586"/>
      <c r="F52" s="586"/>
      <c r="G52" s="586"/>
      <c r="H52" s="574"/>
    </row>
    <row r="53" spans="1:8" s="566" customFormat="1" ht="58" x14ac:dyDescent="0.35">
      <c r="A53" s="568"/>
      <c r="B53" s="584" t="s">
        <v>1527</v>
      </c>
      <c r="C53" s="584" t="s">
        <v>581</v>
      </c>
      <c r="D53" s="584" t="s">
        <v>768</v>
      </c>
      <c r="E53" s="585" t="s">
        <v>1528</v>
      </c>
      <c r="F53" s="585" t="s">
        <v>1529</v>
      </c>
      <c r="G53" s="585" t="s">
        <v>1525</v>
      </c>
      <c r="H53" s="585" t="s">
        <v>1523</v>
      </c>
    </row>
    <row r="54" spans="1:8" x14ac:dyDescent="0.35">
      <c r="A54" s="591" t="s">
        <v>101</v>
      </c>
      <c r="B54" s="575" t="s">
        <v>483</v>
      </c>
      <c r="C54" s="576" t="s">
        <v>736</v>
      </c>
      <c r="D54" s="576" t="s">
        <v>186</v>
      </c>
      <c r="E54" s="577">
        <v>5</v>
      </c>
      <c r="F54" s="577">
        <v>1</v>
      </c>
      <c r="G54" s="577">
        <v>2</v>
      </c>
      <c r="H54" s="578">
        <v>0.4</v>
      </c>
    </row>
    <row r="55" spans="1:8" x14ac:dyDescent="0.35">
      <c r="A55" s="591" t="s">
        <v>101</v>
      </c>
      <c r="B55" s="575" t="s">
        <v>874</v>
      </c>
      <c r="C55" s="576" t="s">
        <v>1539</v>
      </c>
      <c r="D55" s="576" t="s">
        <v>186</v>
      </c>
      <c r="E55" s="577">
        <v>5</v>
      </c>
      <c r="F55" s="577">
        <v>1</v>
      </c>
      <c r="G55" s="577">
        <v>2</v>
      </c>
      <c r="H55" s="578">
        <v>0.4</v>
      </c>
    </row>
    <row r="56" spans="1:8" x14ac:dyDescent="0.35">
      <c r="A56" s="591" t="s">
        <v>101</v>
      </c>
      <c r="B56" s="575" t="s">
        <v>875</v>
      </c>
      <c r="C56" s="576" t="s">
        <v>1540</v>
      </c>
      <c r="D56" s="576" t="s">
        <v>186</v>
      </c>
      <c r="E56" s="577">
        <v>5</v>
      </c>
      <c r="F56" s="577">
        <v>1</v>
      </c>
      <c r="G56" s="577">
        <v>2</v>
      </c>
      <c r="H56" s="578">
        <v>0.4</v>
      </c>
    </row>
    <row r="57" spans="1:8" x14ac:dyDescent="0.35">
      <c r="A57" s="591" t="s">
        <v>101</v>
      </c>
      <c r="B57" s="575" t="s">
        <v>485</v>
      </c>
      <c r="C57" s="576" t="s">
        <v>1558</v>
      </c>
      <c r="D57" s="576" t="s">
        <v>187</v>
      </c>
      <c r="E57" s="577">
        <v>3</v>
      </c>
      <c r="F57" s="577">
        <v>1</v>
      </c>
      <c r="G57" s="577">
        <v>2</v>
      </c>
      <c r="H57" s="578">
        <v>0.66666666666666663</v>
      </c>
    </row>
    <row r="58" spans="1:8" x14ac:dyDescent="0.35">
      <c r="A58" s="591" t="s">
        <v>101</v>
      </c>
      <c r="B58" s="575" t="s">
        <v>486</v>
      </c>
      <c r="C58" s="576" t="s">
        <v>1541</v>
      </c>
      <c r="D58" s="576" t="s">
        <v>186</v>
      </c>
      <c r="E58" s="577">
        <v>5</v>
      </c>
      <c r="F58" s="577">
        <v>1</v>
      </c>
      <c r="G58" s="577">
        <v>2</v>
      </c>
      <c r="H58" s="578">
        <v>0.4</v>
      </c>
    </row>
    <row r="59" spans="1:8" x14ac:dyDescent="0.35">
      <c r="A59" s="571" t="s">
        <v>146</v>
      </c>
      <c r="B59" s="572"/>
      <c r="C59" s="573"/>
      <c r="D59" s="573"/>
      <c r="E59" s="586"/>
      <c r="F59" s="586"/>
      <c r="G59" s="586"/>
      <c r="H59" s="574"/>
    </row>
    <row r="60" spans="1:8" s="566" customFormat="1" ht="58" x14ac:dyDescent="0.35">
      <c r="A60" s="568"/>
      <c r="B60" s="568" t="s">
        <v>1527</v>
      </c>
      <c r="C60" s="568" t="s">
        <v>581</v>
      </c>
      <c r="D60" s="568" t="s">
        <v>768</v>
      </c>
      <c r="E60" s="569" t="s">
        <v>1528</v>
      </c>
      <c r="F60" s="569" t="s">
        <v>1529</v>
      </c>
      <c r="G60" s="569" t="s">
        <v>1525</v>
      </c>
      <c r="H60" s="569" t="s">
        <v>1523</v>
      </c>
    </row>
    <row r="61" spans="1:8" x14ac:dyDescent="0.35">
      <c r="A61" s="591" t="s">
        <v>146</v>
      </c>
      <c r="B61" s="575" t="s">
        <v>442</v>
      </c>
      <c r="C61" s="581" t="s">
        <v>1530</v>
      </c>
      <c r="D61" s="581" t="s">
        <v>1531</v>
      </c>
      <c r="E61" s="575">
        <v>2</v>
      </c>
      <c r="F61" s="575">
        <v>1</v>
      </c>
      <c r="G61" s="575">
        <v>2</v>
      </c>
      <c r="H61" s="578">
        <v>1</v>
      </c>
    </row>
    <row r="62" spans="1:8" x14ac:dyDescent="0.35">
      <c r="A62" s="571" t="s">
        <v>7</v>
      </c>
      <c r="B62" s="572"/>
      <c r="C62" s="573"/>
      <c r="D62" s="573"/>
      <c r="E62" s="586"/>
      <c r="F62" s="586"/>
      <c r="G62" s="586"/>
      <c r="H62" s="574"/>
    </row>
    <row r="63" spans="1:8" s="566" customFormat="1" ht="58" x14ac:dyDescent="0.35">
      <c r="A63" s="568"/>
      <c r="B63" s="568" t="s">
        <v>1527</v>
      </c>
      <c r="C63" s="568" t="s">
        <v>581</v>
      </c>
      <c r="D63" s="568" t="s">
        <v>768</v>
      </c>
      <c r="E63" s="569" t="s">
        <v>1528</v>
      </c>
      <c r="F63" s="569" t="s">
        <v>1529</v>
      </c>
      <c r="G63" s="569" t="s">
        <v>1525</v>
      </c>
      <c r="H63" s="569" t="s">
        <v>1523</v>
      </c>
    </row>
    <row r="64" spans="1:8" x14ac:dyDescent="0.35">
      <c r="A64" s="591" t="s">
        <v>7</v>
      </c>
      <c r="B64" s="575" t="s">
        <v>634</v>
      </c>
      <c r="C64" s="576" t="s">
        <v>14</v>
      </c>
      <c r="D64" s="576" t="s">
        <v>235</v>
      </c>
      <c r="E64" s="577">
        <v>1</v>
      </c>
      <c r="F64" s="577">
        <v>0</v>
      </c>
      <c r="G64" s="577">
        <v>0</v>
      </c>
      <c r="H64" s="578">
        <v>0</v>
      </c>
    </row>
    <row r="65" spans="1:8" x14ac:dyDescent="0.35">
      <c r="A65" s="591" t="s">
        <v>7</v>
      </c>
      <c r="B65" s="575" t="s">
        <v>429</v>
      </c>
      <c r="C65" s="576" t="s">
        <v>18</v>
      </c>
      <c r="D65" s="576" t="s">
        <v>185</v>
      </c>
      <c r="E65" s="577">
        <v>1</v>
      </c>
      <c r="F65" s="577">
        <v>0.25</v>
      </c>
      <c r="G65" s="577">
        <v>0.25</v>
      </c>
      <c r="H65" s="578">
        <v>0.25</v>
      </c>
    </row>
    <row r="66" spans="1:8" x14ac:dyDescent="0.35">
      <c r="A66" s="591" t="s">
        <v>7</v>
      </c>
      <c r="B66" s="575" t="s">
        <v>450</v>
      </c>
      <c r="C66" s="576" t="s">
        <v>574</v>
      </c>
      <c r="D66" s="576" t="s">
        <v>185</v>
      </c>
      <c r="E66" s="577">
        <v>3</v>
      </c>
      <c r="F66" s="577">
        <v>0.5</v>
      </c>
      <c r="G66" s="577">
        <v>1.5</v>
      </c>
      <c r="H66" s="578">
        <v>0.5</v>
      </c>
    </row>
    <row r="67" spans="1:8" x14ac:dyDescent="0.35">
      <c r="A67" s="591" t="s">
        <v>7</v>
      </c>
      <c r="B67" s="575" t="s">
        <v>451</v>
      </c>
      <c r="C67" s="576" t="s">
        <v>575</v>
      </c>
      <c r="D67" s="576" t="s">
        <v>191</v>
      </c>
      <c r="E67" s="577">
        <v>15</v>
      </c>
      <c r="F67" s="577">
        <v>2</v>
      </c>
      <c r="G67" s="577">
        <v>4</v>
      </c>
      <c r="H67" s="578">
        <v>0.26666666666666666</v>
      </c>
    </row>
    <row r="68" spans="1:8" x14ac:dyDescent="0.35">
      <c r="A68" s="591" t="s">
        <v>7</v>
      </c>
      <c r="B68" s="575" t="s">
        <v>452</v>
      </c>
      <c r="C68" s="576" t="s">
        <v>576</v>
      </c>
      <c r="D68" s="576" t="s">
        <v>192</v>
      </c>
      <c r="E68" s="577">
        <v>60</v>
      </c>
      <c r="F68" s="577">
        <v>19</v>
      </c>
      <c r="G68" s="577">
        <v>35</v>
      </c>
      <c r="H68" s="578">
        <v>0.58333333333333337</v>
      </c>
    </row>
    <row r="69" spans="1:8" x14ac:dyDescent="0.35">
      <c r="A69" s="591" t="s">
        <v>7</v>
      </c>
      <c r="B69" s="575" t="s">
        <v>453</v>
      </c>
      <c r="C69" s="576" t="s">
        <v>1549</v>
      </c>
      <c r="D69" s="576" t="s">
        <v>188</v>
      </c>
      <c r="E69" s="577">
        <v>3</v>
      </c>
      <c r="F69" s="577">
        <v>1</v>
      </c>
      <c r="G69" s="577">
        <v>3</v>
      </c>
      <c r="H69" s="578">
        <v>1</v>
      </c>
    </row>
    <row r="70" spans="1:8" x14ac:dyDescent="0.35">
      <c r="A70" s="591" t="s">
        <v>7</v>
      </c>
      <c r="B70" s="575" t="s">
        <v>454</v>
      </c>
      <c r="C70" s="576" t="s">
        <v>579</v>
      </c>
      <c r="D70" s="576" t="s">
        <v>252</v>
      </c>
      <c r="E70" s="577">
        <v>50</v>
      </c>
      <c r="F70" s="577">
        <v>26</v>
      </c>
      <c r="G70" s="577">
        <v>49</v>
      </c>
      <c r="H70" s="578">
        <v>0.98</v>
      </c>
    </row>
    <row r="71" spans="1:8" x14ac:dyDescent="0.35">
      <c r="A71" s="591" t="s">
        <v>7</v>
      </c>
      <c r="B71" s="575" t="s">
        <v>633</v>
      </c>
      <c r="C71" s="576" t="s">
        <v>580</v>
      </c>
      <c r="D71" s="576" t="s">
        <v>578</v>
      </c>
      <c r="E71" s="577">
        <v>10</v>
      </c>
      <c r="F71" s="577">
        <v>5</v>
      </c>
      <c r="G71" s="577">
        <v>7</v>
      </c>
      <c r="H71" s="578">
        <v>0.7</v>
      </c>
    </row>
    <row r="72" spans="1:8" x14ac:dyDescent="0.35">
      <c r="A72" s="591" t="s">
        <v>7</v>
      </c>
      <c r="B72" s="575" t="s">
        <v>443</v>
      </c>
      <c r="C72" s="576" t="s">
        <v>1542</v>
      </c>
      <c r="D72" s="576" t="s">
        <v>193</v>
      </c>
      <c r="E72" s="577">
        <v>3</v>
      </c>
      <c r="F72" s="577">
        <v>1</v>
      </c>
      <c r="G72" s="577">
        <v>2</v>
      </c>
      <c r="H72" s="578">
        <v>0.66666666666666663</v>
      </c>
    </row>
    <row r="73" spans="1:8" x14ac:dyDescent="0.35">
      <c r="A73" s="591" t="s">
        <v>7</v>
      </c>
      <c r="B73" s="575" t="s">
        <v>455</v>
      </c>
      <c r="C73" s="576" t="s">
        <v>31</v>
      </c>
      <c r="D73" s="576" t="s">
        <v>248</v>
      </c>
      <c r="E73" s="577">
        <v>5</v>
      </c>
      <c r="F73" s="577">
        <v>1</v>
      </c>
      <c r="G73" s="577">
        <v>2</v>
      </c>
      <c r="H73" s="578">
        <v>0.4</v>
      </c>
    </row>
    <row r="74" spans="1:8" x14ac:dyDescent="0.35">
      <c r="A74" s="591" t="s">
        <v>7</v>
      </c>
      <c r="B74" s="575" t="s">
        <v>444</v>
      </c>
      <c r="C74" s="576" t="s">
        <v>1547</v>
      </c>
      <c r="D74" s="576" t="s">
        <v>248</v>
      </c>
      <c r="E74" s="577">
        <v>1</v>
      </c>
      <c r="F74" s="577">
        <v>1</v>
      </c>
      <c r="G74" s="577">
        <v>3</v>
      </c>
      <c r="H74" s="578">
        <v>3</v>
      </c>
    </row>
    <row r="75" spans="1:8" x14ac:dyDescent="0.35">
      <c r="A75" s="591" t="s">
        <v>7</v>
      </c>
      <c r="B75" s="575" t="s">
        <v>445</v>
      </c>
      <c r="C75" s="576" t="s">
        <v>1550</v>
      </c>
      <c r="D75" s="576" t="s">
        <v>186</v>
      </c>
      <c r="E75" s="577">
        <v>3</v>
      </c>
      <c r="F75" s="577">
        <v>0.5</v>
      </c>
      <c r="G75" s="577">
        <v>1.5</v>
      </c>
      <c r="H75" s="578">
        <v>0.5</v>
      </c>
    </row>
    <row r="76" spans="1:8" x14ac:dyDescent="0.35">
      <c r="A76" s="591" t="s">
        <v>7</v>
      </c>
      <c r="B76" s="575" t="s">
        <v>456</v>
      </c>
      <c r="C76" s="576" t="s">
        <v>582</v>
      </c>
      <c r="D76" s="576" t="s">
        <v>214</v>
      </c>
      <c r="E76" s="577">
        <v>5</v>
      </c>
      <c r="F76" s="577">
        <v>1</v>
      </c>
      <c r="G76" s="577">
        <v>2</v>
      </c>
      <c r="H76" s="578">
        <v>0.4</v>
      </c>
    </row>
    <row r="77" spans="1:8" x14ac:dyDescent="0.35">
      <c r="A77" s="591" t="s">
        <v>7</v>
      </c>
      <c r="B77" s="575" t="s">
        <v>457</v>
      </c>
      <c r="C77" s="576" t="s">
        <v>748</v>
      </c>
      <c r="D77" s="576" t="s">
        <v>214</v>
      </c>
      <c r="E77" s="577">
        <v>2500000</v>
      </c>
      <c r="F77" s="577">
        <v>6302</v>
      </c>
      <c r="G77" s="577">
        <v>3081056</v>
      </c>
      <c r="H77" s="578">
        <v>1.2324223999999999</v>
      </c>
    </row>
    <row r="78" spans="1:8" x14ac:dyDescent="0.35">
      <c r="A78" s="591" t="s">
        <v>7</v>
      </c>
      <c r="B78" s="575" t="s">
        <v>458</v>
      </c>
      <c r="C78" s="576" t="s">
        <v>749</v>
      </c>
      <c r="D78" s="576" t="s">
        <v>214</v>
      </c>
      <c r="E78" s="577">
        <v>50000</v>
      </c>
      <c r="F78" s="577">
        <v>584</v>
      </c>
      <c r="G78" s="577">
        <v>92769</v>
      </c>
      <c r="H78" s="578">
        <v>1.85538</v>
      </c>
    </row>
    <row r="79" spans="1:8" x14ac:dyDescent="0.35">
      <c r="A79" s="591" t="s">
        <v>7</v>
      </c>
      <c r="B79" s="575" t="s">
        <v>459</v>
      </c>
      <c r="C79" s="576" t="s">
        <v>750</v>
      </c>
      <c r="D79" s="576" t="s">
        <v>214</v>
      </c>
      <c r="E79" s="577">
        <v>125000</v>
      </c>
      <c r="F79" s="577">
        <v>762</v>
      </c>
      <c r="G79" s="577">
        <v>127663</v>
      </c>
      <c r="H79" s="578">
        <v>1.021304</v>
      </c>
    </row>
    <row r="80" spans="1:8" x14ac:dyDescent="0.35">
      <c r="A80" s="591" t="s">
        <v>7</v>
      </c>
      <c r="B80" s="575" t="s">
        <v>460</v>
      </c>
      <c r="C80" s="576" t="s">
        <v>751</v>
      </c>
      <c r="D80" s="576" t="s">
        <v>214</v>
      </c>
      <c r="E80" s="575">
        <v>1.5E+16</v>
      </c>
      <c r="F80" s="575">
        <v>2900000000000000</v>
      </c>
      <c r="G80" s="575">
        <v>7.44E+16</v>
      </c>
      <c r="H80" s="578">
        <v>4.96</v>
      </c>
    </row>
    <row r="81" spans="1:8" ht="29" x14ac:dyDescent="0.35">
      <c r="A81" s="591" t="s">
        <v>7</v>
      </c>
      <c r="B81" s="575" t="s">
        <v>500</v>
      </c>
      <c r="C81" s="576" t="s">
        <v>1543</v>
      </c>
      <c r="D81" s="576" t="s">
        <v>194</v>
      </c>
      <c r="E81" s="577">
        <v>25</v>
      </c>
      <c r="F81" s="577">
        <v>12</v>
      </c>
      <c r="G81" s="577">
        <v>21</v>
      </c>
      <c r="H81" s="578">
        <v>0.84</v>
      </c>
    </row>
    <row r="82" spans="1:8" x14ac:dyDescent="0.35">
      <c r="A82" s="591" t="s">
        <v>7</v>
      </c>
      <c r="B82" s="575" t="s">
        <v>501</v>
      </c>
      <c r="C82" s="576" t="s">
        <v>639</v>
      </c>
      <c r="D82" s="576" t="s">
        <v>638</v>
      </c>
      <c r="E82" s="577">
        <v>5</v>
      </c>
      <c r="F82" s="577">
        <v>1</v>
      </c>
      <c r="G82" s="577">
        <v>2</v>
      </c>
      <c r="H82" s="578">
        <v>0.4</v>
      </c>
    </row>
    <row r="83" spans="1:8" x14ac:dyDescent="0.35">
      <c r="A83" s="591" t="s">
        <v>7</v>
      </c>
      <c r="B83" s="575" t="s">
        <v>1086</v>
      </c>
      <c r="C83" s="576" t="s">
        <v>1087</v>
      </c>
      <c r="D83" s="576" t="s">
        <v>186</v>
      </c>
      <c r="E83" s="577">
        <v>1</v>
      </c>
      <c r="F83" s="577">
        <v>1</v>
      </c>
      <c r="G83" s="577"/>
      <c r="H83" s="578"/>
    </row>
    <row r="84" spans="1:8" x14ac:dyDescent="0.35">
      <c r="A84" s="591" t="s">
        <v>7</v>
      </c>
      <c r="B84" s="575" t="s">
        <v>636</v>
      </c>
      <c r="C84" s="576" t="s">
        <v>640</v>
      </c>
      <c r="D84" s="576" t="s">
        <v>637</v>
      </c>
      <c r="E84" s="577">
        <v>5</v>
      </c>
      <c r="F84" s="577">
        <v>1</v>
      </c>
      <c r="G84" s="577">
        <v>1</v>
      </c>
      <c r="H84" s="578">
        <v>0.2</v>
      </c>
    </row>
    <row r="85" spans="1:8" x14ac:dyDescent="0.35">
      <c r="A85" s="591" t="s">
        <v>7</v>
      </c>
      <c r="B85" s="575" t="s">
        <v>48</v>
      </c>
      <c r="C85" s="576" t="s">
        <v>641</v>
      </c>
      <c r="D85" s="576" t="s">
        <v>186</v>
      </c>
      <c r="E85" s="577">
        <v>5</v>
      </c>
      <c r="F85" s="577">
        <v>1</v>
      </c>
      <c r="G85" s="577">
        <v>2</v>
      </c>
      <c r="H85" s="578">
        <v>0.4</v>
      </c>
    </row>
    <row r="86" spans="1:8" x14ac:dyDescent="0.35">
      <c r="A86" s="591" t="s">
        <v>7</v>
      </c>
      <c r="B86" s="575" t="s">
        <v>642</v>
      </c>
      <c r="C86" s="576" t="s">
        <v>645</v>
      </c>
      <c r="D86" s="576" t="s">
        <v>186</v>
      </c>
      <c r="E86" s="577">
        <v>15</v>
      </c>
      <c r="F86" s="577">
        <v>1</v>
      </c>
      <c r="G86" s="577">
        <v>2</v>
      </c>
      <c r="H86" s="578">
        <v>0.13333333333333333</v>
      </c>
    </row>
    <row r="87" spans="1:8" x14ac:dyDescent="0.35">
      <c r="A87" s="591" t="s">
        <v>7</v>
      </c>
      <c r="B87" s="575" t="s">
        <v>643</v>
      </c>
      <c r="C87" s="576" t="s">
        <v>644</v>
      </c>
      <c r="D87" s="576" t="s">
        <v>195</v>
      </c>
      <c r="E87" s="577">
        <v>15</v>
      </c>
      <c r="F87" s="577">
        <v>4</v>
      </c>
      <c r="G87" s="577">
        <v>8</v>
      </c>
      <c r="H87" s="578">
        <v>0.53333333333333333</v>
      </c>
    </row>
    <row r="88" spans="1:8" ht="29" x14ac:dyDescent="0.35">
      <c r="A88" s="591" t="s">
        <v>7</v>
      </c>
      <c r="B88" s="575" t="s">
        <v>646</v>
      </c>
      <c r="C88" s="576" t="s">
        <v>1546</v>
      </c>
      <c r="D88" s="576" t="s">
        <v>1109</v>
      </c>
      <c r="E88" s="577">
        <v>2</v>
      </c>
      <c r="F88" s="577">
        <v>3</v>
      </c>
      <c r="G88" s="577">
        <v>17</v>
      </c>
      <c r="H88" s="578">
        <v>8.5</v>
      </c>
    </row>
    <row r="89" spans="1:8" x14ac:dyDescent="0.35">
      <c r="A89" s="591" t="s">
        <v>7</v>
      </c>
      <c r="B89" s="575" t="s">
        <v>647</v>
      </c>
      <c r="C89" s="576" t="s">
        <v>1545</v>
      </c>
      <c r="D89" s="576" t="s">
        <v>196</v>
      </c>
      <c r="E89" s="577">
        <v>15</v>
      </c>
      <c r="F89" s="577">
        <v>3</v>
      </c>
      <c r="G89" s="577">
        <v>6</v>
      </c>
      <c r="H89" s="578">
        <v>0.4</v>
      </c>
    </row>
    <row r="90" spans="1:8" x14ac:dyDescent="0.35">
      <c r="A90" s="591" t="s">
        <v>7</v>
      </c>
      <c r="B90" s="580" t="s">
        <v>60</v>
      </c>
      <c r="C90" s="581" t="s">
        <v>745</v>
      </c>
      <c r="D90" s="581" t="s">
        <v>187</v>
      </c>
      <c r="E90" s="582">
        <v>10</v>
      </c>
      <c r="F90" s="582">
        <v>25</v>
      </c>
      <c r="G90" s="582">
        <v>49</v>
      </c>
      <c r="H90" s="583">
        <v>4.9000000000000004</v>
      </c>
    </row>
    <row r="91" spans="1:8" x14ac:dyDescent="0.35">
      <c r="A91" s="571" t="s">
        <v>164</v>
      </c>
      <c r="B91" s="572"/>
      <c r="C91" s="573"/>
      <c r="D91" s="573"/>
      <c r="E91" s="572"/>
      <c r="F91" s="572"/>
      <c r="G91" s="572"/>
      <c r="H91" s="574"/>
    </row>
    <row r="92" spans="1:8" s="566" customFormat="1" ht="58" x14ac:dyDescent="0.35">
      <c r="A92" s="568"/>
      <c r="B92" s="584" t="s">
        <v>1527</v>
      </c>
      <c r="C92" s="584" t="s">
        <v>581</v>
      </c>
      <c r="D92" s="584" t="s">
        <v>768</v>
      </c>
      <c r="E92" s="585" t="s">
        <v>1528</v>
      </c>
      <c r="F92" s="585" t="s">
        <v>1529</v>
      </c>
      <c r="G92" s="585" t="s">
        <v>1525</v>
      </c>
      <c r="H92" s="585" t="s">
        <v>1523</v>
      </c>
    </row>
    <row r="93" spans="1:8" x14ac:dyDescent="0.35">
      <c r="A93" s="591" t="s">
        <v>164</v>
      </c>
      <c r="B93" s="575" t="s">
        <v>439</v>
      </c>
      <c r="C93" s="576" t="s">
        <v>1544</v>
      </c>
      <c r="D93" s="576" t="s">
        <v>186</v>
      </c>
      <c r="E93" s="577">
        <v>5</v>
      </c>
      <c r="F93" s="577">
        <v>1</v>
      </c>
      <c r="G93" s="577">
        <v>2</v>
      </c>
      <c r="H93" s="578">
        <v>0.4</v>
      </c>
    </row>
    <row r="94" spans="1:8" x14ac:dyDescent="0.35">
      <c r="A94" s="565"/>
      <c r="E94" s="587"/>
      <c r="F94" s="587"/>
      <c r="G94" s="587"/>
      <c r="H94" s="588"/>
    </row>
    <row r="95" spans="1:8" x14ac:dyDescent="0.35">
      <c r="A95" s="565"/>
    </row>
    <row r="96" spans="1:8" x14ac:dyDescent="0.35">
      <c r="A96" s="565"/>
    </row>
    <row r="97" spans="1:1" x14ac:dyDescent="0.35">
      <c r="A97" s="565"/>
    </row>
    <row r="98" spans="1:1" x14ac:dyDescent="0.35">
      <c r="A98" s="565"/>
    </row>
    <row r="99" spans="1:1" x14ac:dyDescent="0.35">
      <c r="A99" s="565"/>
    </row>
    <row r="100" spans="1:1" x14ac:dyDescent="0.35">
      <c r="A100" s="565"/>
    </row>
    <row r="101" spans="1:1" x14ac:dyDescent="0.35">
      <c r="A101" s="565"/>
    </row>
    <row r="102" spans="1:1" x14ac:dyDescent="0.35">
      <c r="A102" s="565"/>
    </row>
    <row r="103" spans="1:1" x14ac:dyDescent="0.35">
      <c r="A103" s="565"/>
    </row>
    <row r="104" spans="1:1" x14ac:dyDescent="0.35">
      <c r="A104" s="565"/>
    </row>
    <row r="105" spans="1:1" x14ac:dyDescent="0.35">
      <c r="A105" s="565"/>
    </row>
    <row r="106" spans="1:1" x14ac:dyDescent="0.35">
      <c r="A106" s="565"/>
    </row>
    <row r="107" spans="1:1" x14ac:dyDescent="0.35">
      <c r="A107" s="565"/>
    </row>
    <row r="108" spans="1:1" x14ac:dyDescent="0.35">
      <c r="A108" s="565"/>
    </row>
    <row r="109" spans="1:1" x14ac:dyDescent="0.35">
      <c r="A109" s="565"/>
    </row>
    <row r="110" spans="1:1" x14ac:dyDescent="0.35">
      <c r="A110" s="565"/>
    </row>
    <row r="111" spans="1:1" x14ac:dyDescent="0.35">
      <c r="A111" s="565"/>
    </row>
    <row r="112" spans="1:1" x14ac:dyDescent="0.35">
      <c r="A112" s="565"/>
    </row>
    <row r="113" spans="1:1" x14ac:dyDescent="0.35">
      <c r="A113" s="565"/>
    </row>
    <row r="114" spans="1:1" x14ac:dyDescent="0.35">
      <c r="A114" s="565"/>
    </row>
    <row r="115" spans="1:1" x14ac:dyDescent="0.35">
      <c r="A115" s="565"/>
    </row>
    <row r="116" spans="1:1" x14ac:dyDescent="0.35">
      <c r="A116" s="565"/>
    </row>
    <row r="117" spans="1:1" x14ac:dyDescent="0.35">
      <c r="A117" s="565"/>
    </row>
    <row r="118" spans="1:1" x14ac:dyDescent="0.35">
      <c r="A118" s="565"/>
    </row>
    <row r="119" spans="1:1" x14ac:dyDescent="0.35">
      <c r="A119" s="565"/>
    </row>
    <row r="120" spans="1:1" x14ac:dyDescent="0.35">
      <c r="A120" s="565"/>
    </row>
    <row r="121" spans="1:1" x14ac:dyDescent="0.35">
      <c r="A121" s="565"/>
    </row>
    <row r="122" spans="1:1" x14ac:dyDescent="0.35">
      <c r="A122" s="565"/>
    </row>
    <row r="123" spans="1:1" x14ac:dyDescent="0.35">
      <c r="A123" s="565"/>
    </row>
    <row r="124" spans="1:1" x14ac:dyDescent="0.35">
      <c r="A124" s="565"/>
    </row>
    <row r="125" spans="1:1" x14ac:dyDescent="0.35">
      <c r="A125" s="565"/>
    </row>
    <row r="126" spans="1:1" x14ac:dyDescent="0.35">
      <c r="A126" s="565"/>
    </row>
    <row r="127" spans="1:1" x14ac:dyDescent="0.35">
      <c r="A127" s="565"/>
    </row>
    <row r="128" spans="1:1" x14ac:dyDescent="0.35">
      <c r="A128" s="565"/>
    </row>
    <row r="129" spans="1:1" x14ac:dyDescent="0.35">
      <c r="A129" s="565"/>
    </row>
    <row r="130" spans="1:1" x14ac:dyDescent="0.35">
      <c r="A130" s="565"/>
    </row>
    <row r="131" spans="1:1" x14ac:dyDescent="0.35">
      <c r="A131" s="565"/>
    </row>
    <row r="132" spans="1:1" x14ac:dyDescent="0.35">
      <c r="A132" s="565"/>
    </row>
    <row r="133" spans="1:1" x14ac:dyDescent="0.35">
      <c r="A133" s="565"/>
    </row>
    <row r="134" spans="1:1" x14ac:dyDescent="0.35">
      <c r="A134" s="565"/>
    </row>
    <row r="135" spans="1:1" x14ac:dyDescent="0.35">
      <c r="A135" s="565"/>
    </row>
    <row r="136" spans="1:1" x14ac:dyDescent="0.35">
      <c r="A136" s="565"/>
    </row>
    <row r="137" spans="1:1" x14ac:dyDescent="0.35">
      <c r="A137" s="565"/>
    </row>
    <row r="138" spans="1:1" x14ac:dyDescent="0.35">
      <c r="A138" s="565"/>
    </row>
    <row r="139" spans="1:1" x14ac:dyDescent="0.35">
      <c r="A139" s="565"/>
    </row>
    <row r="140" spans="1:1" x14ac:dyDescent="0.35">
      <c r="A140" s="565"/>
    </row>
    <row r="141" spans="1:1" x14ac:dyDescent="0.35">
      <c r="A141" s="565"/>
    </row>
    <row r="142" spans="1:1" x14ac:dyDescent="0.35">
      <c r="A142" s="565"/>
    </row>
    <row r="143" spans="1:1" x14ac:dyDescent="0.35">
      <c r="A143" s="565"/>
    </row>
    <row r="144" spans="1:1" x14ac:dyDescent="0.35">
      <c r="A144" s="565"/>
    </row>
    <row r="145" spans="1:1" x14ac:dyDescent="0.35">
      <c r="A145" s="565"/>
    </row>
    <row r="146" spans="1:1" x14ac:dyDescent="0.35">
      <c r="A146" s="565"/>
    </row>
    <row r="147" spans="1:1" x14ac:dyDescent="0.35">
      <c r="A147" s="565"/>
    </row>
    <row r="148" spans="1:1" x14ac:dyDescent="0.35">
      <c r="A148" s="565"/>
    </row>
    <row r="149" spans="1:1" x14ac:dyDescent="0.35">
      <c r="A149" s="565"/>
    </row>
    <row r="150" spans="1:1" x14ac:dyDescent="0.35">
      <c r="A150" s="565"/>
    </row>
    <row r="151" spans="1:1" x14ac:dyDescent="0.35">
      <c r="A151" s="565"/>
    </row>
    <row r="152" spans="1:1" x14ac:dyDescent="0.35">
      <c r="A152" s="565"/>
    </row>
    <row r="153" spans="1:1" x14ac:dyDescent="0.35">
      <c r="A153" s="565"/>
    </row>
    <row r="154" spans="1:1" x14ac:dyDescent="0.35">
      <c r="A154" s="565"/>
    </row>
    <row r="155" spans="1:1" x14ac:dyDescent="0.35">
      <c r="A155" s="565"/>
    </row>
    <row r="156" spans="1:1" x14ac:dyDescent="0.35">
      <c r="A156" s="565"/>
    </row>
    <row r="157" spans="1:1" x14ac:dyDescent="0.35">
      <c r="A157" s="565"/>
    </row>
    <row r="158" spans="1:1" x14ac:dyDescent="0.35">
      <c r="A158" s="565"/>
    </row>
    <row r="159" spans="1:1" x14ac:dyDescent="0.35">
      <c r="A159" s="565"/>
    </row>
    <row r="160" spans="1:1" x14ac:dyDescent="0.35">
      <c r="A160" s="589"/>
    </row>
    <row r="161" spans="1:1" x14ac:dyDescent="0.35">
      <c r="A161" s="589"/>
    </row>
    <row r="162" spans="1:1" x14ac:dyDescent="0.35">
      <c r="A162" s="589"/>
    </row>
    <row r="163" spans="1:1" x14ac:dyDescent="0.35">
      <c r="A163" s="589"/>
    </row>
    <row r="164" spans="1:1" x14ac:dyDescent="0.35">
      <c r="A164" s="589"/>
    </row>
    <row r="165" spans="1:1" x14ac:dyDescent="0.35">
      <c r="A165" s="589"/>
    </row>
    <row r="166" spans="1:1" x14ac:dyDescent="0.35">
      <c r="A166" s="589"/>
    </row>
    <row r="167" spans="1:1" x14ac:dyDescent="0.35">
      <c r="A167" s="589"/>
    </row>
    <row r="168" spans="1:1" x14ac:dyDescent="0.35">
      <c r="A168" s="589"/>
    </row>
    <row r="169" spans="1:1" x14ac:dyDescent="0.35">
      <c r="A169" s="589"/>
    </row>
    <row r="170" spans="1:1" x14ac:dyDescent="0.35">
      <c r="A170" s="589"/>
    </row>
    <row r="171" spans="1:1" x14ac:dyDescent="0.35">
      <c r="A171" s="589"/>
    </row>
    <row r="172" spans="1:1" x14ac:dyDescent="0.35">
      <c r="A172" s="589"/>
    </row>
    <row r="173" spans="1:1" x14ac:dyDescent="0.35">
      <c r="A173" s="589"/>
    </row>
    <row r="174" spans="1:1" x14ac:dyDescent="0.35">
      <c r="A174" s="589"/>
    </row>
    <row r="175" spans="1:1" x14ac:dyDescent="0.35">
      <c r="A175" s="589"/>
    </row>
    <row r="176" spans="1:1" x14ac:dyDescent="0.35">
      <c r="A176" s="589"/>
    </row>
    <row r="177" spans="1:1" x14ac:dyDescent="0.35">
      <c r="A177" s="589"/>
    </row>
    <row r="178" spans="1:1" x14ac:dyDescent="0.35">
      <c r="A178" s="589"/>
    </row>
    <row r="179" spans="1:1" x14ac:dyDescent="0.35">
      <c r="A179" s="589"/>
    </row>
    <row r="180" spans="1:1" x14ac:dyDescent="0.35">
      <c r="A180" s="589"/>
    </row>
    <row r="181" spans="1:1" x14ac:dyDescent="0.35">
      <c r="A181" s="589"/>
    </row>
    <row r="182" spans="1:1" x14ac:dyDescent="0.35">
      <c r="A182" s="589"/>
    </row>
    <row r="183" spans="1:1" x14ac:dyDescent="0.35">
      <c r="A183" s="589"/>
    </row>
    <row r="184" spans="1:1" x14ac:dyDescent="0.35">
      <c r="A184" s="589"/>
    </row>
  </sheetData>
  <sheetProtection algorithmName="SHA-512" hashValue="XXLWpbT9vWQUTB1CYD6f0Mwnmdlw55+LgJOCtU8TesfcxUnYHmAEtCFR2DbAVc0yEgWW2DcbBMWt8JlBZRKe7w==" saltValue="m2UJ9QwzHqSsOmZxeYkipw==" spinCount="100000" sheet="1" objects="1" scenarios="1" formatCells="0" formatColumns="0" formatRows="0" autoFilter="0"/>
  <autoFilter ref="A4:H93"/>
  <pageMargins left="0.25" right="0.25" top="0.5" bottom="0.55000000000000004" header="0.3" footer="0.45"/>
  <pageSetup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topLeftCell="B1" workbookViewId="0">
      <pane xSplit="7" ySplit="5" topLeftCell="I6" activePane="bottomRight" state="frozen"/>
      <selection activeCell="B1" sqref="B1"/>
      <selection pane="topRight" activeCell="I1" sqref="I1"/>
      <selection pane="bottomLeft" activeCell="B6" sqref="B6"/>
      <selection pane="bottomRight" activeCell="M17" sqref="M17"/>
    </sheetView>
  </sheetViews>
  <sheetFormatPr defaultColWidth="9.1796875" defaultRowHeight="14.5" x14ac:dyDescent="0.35"/>
  <cols>
    <col min="1" max="1" width="0" style="561" hidden="1" customWidth="1"/>
    <col min="2" max="2" width="0.7265625" style="562" customWidth="1"/>
    <col min="3" max="3" width="31.26953125" style="562" customWidth="1"/>
    <col min="4" max="5" width="11.81640625" style="562" customWidth="1"/>
    <col min="6" max="7" width="16" style="562" customWidth="1"/>
    <col min="8" max="8" width="15.7265625" style="562" customWidth="1"/>
    <col min="9" max="16384" width="9.1796875" style="562"/>
  </cols>
  <sheetData>
    <row r="1" spans="1:8" ht="7.5" customHeight="1" x14ac:dyDescent="0.35"/>
    <row r="2" spans="1:8" ht="15" customHeight="1" thickBot="1" x14ac:dyDescent="0.4">
      <c r="C2" s="565" t="s">
        <v>1586</v>
      </c>
    </row>
    <row r="3" spans="1:8" ht="15" customHeight="1" thickBot="1" x14ac:dyDescent="0.4">
      <c r="C3" s="595"/>
      <c r="D3" s="596"/>
      <c r="E3" s="596"/>
      <c r="F3" s="596"/>
      <c r="G3" s="596"/>
      <c r="H3" s="597"/>
    </row>
    <row r="4" spans="1:8" ht="15" hidden="1" customHeight="1" thickBot="1" x14ac:dyDescent="0.4">
      <c r="C4" s="598"/>
      <c r="D4" s="599"/>
      <c r="E4" s="599"/>
      <c r="F4" s="599"/>
      <c r="G4" s="599"/>
      <c r="H4" s="600"/>
    </row>
    <row r="5" spans="1:8" s="563" customFormat="1" ht="15" customHeight="1" thickBot="1" x14ac:dyDescent="0.4">
      <c r="A5" s="561"/>
      <c r="C5" s="601" t="s">
        <v>1567</v>
      </c>
      <c r="D5" s="602" t="s">
        <v>1568</v>
      </c>
      <c r="E5" s="602" t="s">
        <v>1524</v>
      </c>
      <c r="F5" s="602" t="s">
        <v>1525</v>
      </c>
      <c r="G5" s="602" t="s">
        <v>1569</v>
      </c>
      <c r="H5" s="603" t="s">
        <v>1526</v>
      </c>
    </row>
    <row r="6" spans="1:8" x14ac:dyDescent="0.35">
      <c r="C6" s="604" t="s">
        <v>1572</v>
      </c>
      <c r="D6" s="605">
        <v>26</v>
      </c>
      <c r="E6" s="605">
        <v>50</v>
      </c>
      <c r="F6" s="605">
        <v>49</v>
      </c>
      <c r="G6" s="606">
        <f>2/5</f>
        <v>0.4</v>
      </c>
      <c r="H6" s="607">
        <f>F6/E6</f>
        <v>0.98</v>
      </c>
    </row>
    <row r="7" spans="1:8" x14ac:dyDescent="0.35">
      <c r="C7" s="608" t="s">
        <v>1573</v>
      </c>
      <c r="D7" s="592">
        <v>5102</v>
      </c>
      <c r="E7" s="592">
        <v>24625</v>
      </c>
      <c r="F7" s="592">
        <v>11403</v>
      </c>
      <c r="G7" s="578">
        <f t="shared" ref="G7:G37" si="0">2/5</f>
        <v>0.4</v>
      </c>
      <c r="H7" s="609">
        <f t="shared" ref="H7:H37" si="1">F7/E7</f>
        <v>0.46306598984771574</v>
      </c>
    </row>
    <row r="8" spans="1:8" x14ac:dyDescent="0.35">
      <c r="C8" s="608" t="s">
        <v>1462</v>
      </c>
      <c r="D8" s="592">
        <v>7400</v>
      </c>
      <c r="E8" s="592">
        <v>1000</v>
      </c>
      <c r="F8" s="592">
        <v>7862</v>
      </c>
      <c r="G8" s="578">
        <f t="shared" si="0"/>
        <v>0.4</v>
      </c>
      <c r="H8" s="609">
        <f t="shared" si="1"/>
        <v>7.8620000000000001</v>
      </c>
    </row>
    <row r="9" spans="1:8" x14ac:dyDescent="0.35">
      <c r="C9" s="608" t="s">
        <v>1574</v>
      </c>
      <c r="D9" s="592">
        <v>5</v>
      </c>
      <c r="E9" s="592">
        <v>10</v>
      </c>
      <c r="F9" s="592">
        <v>7</v>
      </c>
      <c r="G9" s="578">
        <f t="shared" si="0"/>
        <v>0.4</v>
      </c>
      <c r="H9" s="609">
        <f t="shared" si="1"/>
        <v>0.7</v>
      </c>
    </row>
    <row r="10" spans="1:8" x14ac:dyDescent="0.35">
      <c r="C10" s="608" t="s">
        <v>1575</v>
      </c>
      <c r="D10" s="592">
        <f>417453+753249</f>
        <v>1170702</v>
      </c>
      <c r="E10" s="592">
        <f>1750000+2785000</f>
        <v>4535000</v>
      </c>
      <c r="F10" s="592">
        <f>771214+1353752</f>
        <v>2124966</v>
      </c>
      <c r="G10" s="578">
        <f>2/5</f>
        <v>0.4</v>
      </c>
      <c r="H10" s="609">
        <f>F10/E10</f>
        <v>0.46857023153252481</v>
      </c>
    </row>
    <row r="11" spans="1:8" x14ac:dyDescent="0.35">
      <c r="C11" s="608" t="s">
        <v>206</v>
      </c>
      <c r="D11" s="592">
        <v>3171</v>
      </c>
      <c r="E11" s="592">
        <v>3204</v>
      </c>
      <c r="F11" s="592">
        <v>3171</v>
      </c>
      <c r="G11" s="578">
        <f t="shared" si="0"/>
        <v>0.4</v>
      </c>
      <c r="H11" s="609">
        <f t="shared" si="1"/>
        <v>0.98970037453183524</v>
      </c>
    </row>
    <row r="12" spans="1:8" x14ac:dyDescent="0.35">
      <c r="C12" s="608" t="s">
        <v>205</v>
      </c>
      <c r="D12" s="592">
        <v>391</v>
      </c>
      <c r="E12" s="592">
        <v>2000</v>
      </c>
      <c r="F12" s="592">
        <v>853</v>
      </c>
      <c r="G12" s="578">
        <f t="shared" si="0"/>
        <v>0.4</v>
      </c>
      <c r="H12" s="609">
        <f t="shared" si="1"/>
        <v>0.42649999999999999</v>
      </c>
    </row>
    <row r="13" spans="1:8" x14ac:dyDescent="0.35">
      <c r="C13" s="608" t="s">
        <v>1576</v>
      </c>
      <c r="D13" s="592">
        <v>4</v>
      </c>
      <c r="E13" s="592">
        <v>15</v>
      </c>
      <c r="F13" s="592">
        <v>8</v>
      </c>
      <c r="G13" s="578">
        <f t="shared" si="0"/>
        <v>0.4</v>
      </c>
      <c r="H13" s="609">
        <f t="shared" si="1"/>
        <v>0.53333333333333333</v>
      </c>
    </row>
    <row r="14" spans="1:8" x14ac:dyDescent="0.35">
      <c r="C14" s="608" t="s">
        <v>870</v>
      </c>
      <c r="D14" s="592">
        <v>15</v>
      </c>
      <c r="E14" s="592">
        <v>200</v>
      </c>
      <c r="F14" s="592">
        <v>149</v>
      </c>
      <c r="G14" s="578">
        <f t="shared" si="0"/>
        <v>0.4</v>
      </c>
      <c r="H14" s="609">
        <f t="shared" si="1"/>
        <v>0.745</v>
      </c>
    </row>
    <row r="15" spans="1:8" x14ac:dyDescent="0.35">
      <c r="C15" s="608" t="s">
        <v>1577</v>
      </c>
      <c r="D15" s="592">
        <v>2</v>
      </c>
      <c r="E15" s="592">
        <v>6</v>
      </c>
      <c r="F15" s="592">
        <v>5</v>
      </c>
      <c r="G15" s="578">
        <f t="shared" si="0"/>
        <v>0.4</v>
      </c>
      <c r="H15" s="609">
        <f t="shared" si="1"/>
        <v>0.83333333333333337</v>
      </c>
    </row>
    <row r="16" spans="1:8" x14ac:dyDescent="0.35">
      <c r="C16" s="608" t="s">
        <v>213</v>
      </c>
      <c r="D16" s="592">
        <v>88000</v>
      </c>
      <c r="E16" s="592">
        <v>80000</v>
      </c>
      <c r="F16" s="592">
        <v>88000</v>
      </c>
      <c r="G16" s="578">
        <f t="shared" si="0"/>
        <v>0.4</v>
      </c>
      <c r="H16" s="609">
        <f t="shared" si="1"/>
        <v>1.1000000000000001</v>
      </c>
    </row>
    <row r="17" spans="3:8" x14ac:dyDescent="0.35">
      <c r="C17" s="608" t="s">
        <v>728</v>
      </c>
      <c r="D17" s="592">
        <v>1350</v>
      </c>
      <c r="E17" s="592">
        <v>3750</v>
      </c>
      <c r="F17" s="592">
        <v>1607</v>
      </c>
      <c r="G17" s="578">
        <f t="shared" si="0"/>
        <v>0.4</v>
      </c>
      <c r="H17" s="609">
        <f t="shared" si="1"/>
        <v>0.42853333333333332</v>
      </c>
    </row>
    <row r="18" spans="3:8" x14ac:dyDescent="0.35">
      <c r="C18" s="608" t="s">
        <v>638</v>
      </c>
      <c r="D18" s="592">
        <v>1</v>
      </c>
      <c r="E18" s="592">
        <v>5</v>
      </c>
      <c r="F18" s="592">
        <v>2</v>
      </c>
      <c r="G18" s="578">
        <f t="shared" si="0"/>
        <v>0.4</v>
      </c>
      <c r="H18" s="610">
        <f t="shared" si="1"/>
        <v>0.4</v>
      </c>
    </row>
    <row r="19" spans="3:8" x14ac:dyDescent="0.35">
      <c r="C19" s="608" t="s">
        <v>1578</v>
      </c>
      <c r="D19" s="592">
        <v>1</v>
      </c>
      <c r="E19" s="592">
        <v>3</v>
      </c>
      <c r="F19" s="592">
        <v>2</v>
      </c>
      <c r="G19" s="578">
        <f t="shared" si="0"/>
        <v>0.4</v>
      </c>
      <c r="H19" s="609">
        <f t="shared" si="1"/>
        <v>0.66666666666666663</v>
      </c>
    </row>
    <row r="20" spans="3:8" x14ac:dyDescent="0.35">
      <c r="C20" s="608" t="s">
        <v>1571</v>
      </c>
      <c r="D20" s="592">
        <v>2</v>
      </c>
      <c r="E20" s="592">
        <v>15</v>
      </c>
      <c r="F20" s="592">
        <v>4</v>
      </c>
      <c r="G20" s="578">
        <f t="shared" si="0"/>
        <v>0.4</v>
      </c>
      <c r="H20" s="609">
        <f t="shared" si="1"/>
        <v>0.26666666666666666</v>
      </c>
    </row>
    <row r="21" spans="3:8" x14ac:dyDescent="0.35">
      <c r="C21" s="608" t="s">
        <v>1579</v>
      </c>
      <c r="D21" s="592">
        <v>1198821</v>
      </c>
      <c r="E21" s="592">
        <v>5500000</v>
      </c>
      <c r="F21" s="592">
        <v>2918221</v>
      </c>
      <c r="G21" s="578">
        <f t="shared" si="0"/>
        <v>0.4</v>
      </c>
      <c r="H21" s="609">
        <f t="shared" si="1"/>
        <v>0.53058563636363631</v>
      </c>
    </row>
    <row r="22" spans="3:8" x14ac:dyDescent="0.35">
      <c r="C22" s="608" t="s">
        <v>1580</v>
      </c>
      <c r="D22" s="592">
        <v>0.75</v>
      </c>
      <c r="E22" s="592">
        <v>4</v>
      </c>
      <c r="F22" s="592">
        <v>1.75</v>
      </c>
      <c r="G22" s="578">
        <f t="shared" si="0"/>
        <v>0.4</v>
      </c>
      <c r="H22" s="609">
        <f t="shared" si="1"/>
        <v>0.4375</v>
      </c>
    </row>
    <row r="23" spans="3:8" x14ac:dyDescent="0.35">
      <c r="C23" s="608" t="s">
        <v>1581</v>
      </c>
      <c r="D23" s="592">
        <v>71</v>
      </c>
      <c r="E23" s="592">
        <v>148</v>
      </c>
      <c r="F23" s="592">
        <v>106</v>
      </c>
      <c r="G23" s="578">
        <f t="shared" si="0"/>
        <v>0.4</v>
      </c>
      <c r="H23" s="609">
        <f t="shared" si="1"/>
        <v>0.71621621621621623</v>
      </c>
    </row>
    <row r="24" spans="3:8" x14ac:dyDescent="0.35">
      <c r="C24" s="608" t="s">
        <v>903</v>
      </c>
      <c r="D24" s="592">
        <v>458</v>
      </c>
      <c r="E24" s="592">
        <v>2000</v>
      </c>
      <c r="F24" s="592">
        <v>858</v>
      </c>
      <c r="G24" s="578">
        <f t="shared" si="0"/>
        <v>0.4</v>
      </c>
      <c r="H24" s="609">
        <f t="shared" si="1"/>
        <v>0.42899999999999999</v>
      </c>
    </row>
    <row r="25" spans="3:8" x14ac:dyDescent="0.35">
      <c r="C25" s="608" t="s">
        <v>235</v>
      </c>
      <c r="D25" s="592">
        <v>0</v>
      </c>
      <c r="E25" s="592">
        <v>1</v>
      </c>
      <c r="F25" s="592">
        <v>0</v>
      </c>
      <c r="G25" s="578">
        <v>0</v>
      </c>
      <c r="H25" s="610">
        <f t="shared" si="1"/>
        <v>0</v>
      </c>
    </row>
    <row r="26" spans="3:8" x14ac:dyDescent="0.35">
      <c r="C26" s="608" t="s">
        <v>1560</v>
      </c>
      <c r="D26" s="592">
        <v>42.5</v>
      </c>
      <c r="E26" s="592">
        <v>154</v>
      </c>
      <c r="F26" s="592">
        <v>91.5</v>
      </c>
      <c r="G26" s="578">
        <f t="shared" si="0"/>
        <v>0.4</v>
      </c>
      <c r="H26" s="609">
        <f t="shared" si="1"/>
        <v>0.5941558441558441</v>
      </c>
    </row>
    <row r="27" spans="3:8" x14ac:dyDescent="0.35">
      <c r="C27" s="608" t="s">
        <v>1582</v>
      </c>
      <c r="D27" s="592">
        <v>1</v>
      </c>
      <c r="E27" s="592">
        <v>3</v>
      </c>
      <c r="F27" s="592">
        <v>3</v>
      </c>
      <c r="G27" s="578">
        <f t="shared" si="0"/>
        <v>0.4</v>
      </c>
      <c r="H27" s="609">
        <f t="shared" si="1"/>
        <v>1</v>
      </c>
    </row>
    <row r="28" spans="3:8" x14ac:dyDescent="0.35">
      <c r="C28" s="608" t="s">
        <v>1583</v>
      </c>
      <c r="D28" s="592">
        <v>19</v>
      </c>
      <c r="E28" s="592">
        <v>60</v>
      </c>
      <c r="F28" s="592">
        <v>35</v>
      </c>
      <c r="G28" s="578">
        <f t="shared" si="0"/>
        <v>0.4</v>
      </c>
      <c r="H28" s="609">
        <f t="shared" si="1"/>
        <v>0.58333333333333337</v>
      </c>
    </row>
    <row r="29" spans="3:8" x14ac:dyDescent="0.35">
      <c r="C29" s="608" t="s">
        <v>1584</v>
      </c>
      <c r="D29" s="592">
        <v>3</v>
      </c>
      <c r="E29" s="592">
        <v>15</v>
      </c>
      <c r="F29" s="592">
        <v>6</v>
      </c>
      <c r="G29" s="578">
        <f t="shared" si="0"/>
        <v>0.4</v>
      </c>
      <c r="H29" s="610">
        <f t="shared" si="1"/>
        <v>0.4</v>
      </c>
    </row>
    <row r="30" spans="3:8" x14ac:dyDescent="0.35">
      <c r="C30" s="608" t="s">
        <v>1585</v>
      </c>
      <c r="D30" s="592">
        <v>28</v>
      </c>
      <c r="E30" s="592">
        <v>125</v>
      </c>
      <c r="F30" s="592">
        <v>74</v>
      </c>
      <c r="G30" s="578">
        <f t="shared" si="0"/>
        <v>0.4</v>
      </c>
      <c r="H30" s="609">
        <f t="shared" si="1"/>
        <v>0.59199999999999997</v>
      </c>
    </row>
    <row r="31" spans="3:8" x14ac:dyDescent="0.35">
      <c r="C31" s="608" t="s">
        <v>871</v>
      </c>
      <c r="D31" s="592">
        <v>15</v>
      </c>
      <c r="E31" s="592">
        <v>20</v>
      </c>
      <c r="F31" s="592">
        <v>16</v>
      </c>
      <c r="G31" s="578">
        <f t="shared" si="0"/>
        <v>0.4</v>
      </c>
      <c r="H31" s="609">
        <f t="shared" si="1"/>
        <v>0.8</v>
      </c>
    </row>
    <row r="32" spans="3:8" x14ac:dyDescent="0.35">
      <c r="C32" s="608" t="s">
        <v>637</v>
      </c>
      <c r="D32" s="592">
        <v>1</v>
      </c>
      <c r="E32" s="592">
        <v>5</v>
      </c>
      <c r="F32" s="592">
        <v>1</v>
      </c>
      <c r="G32" s="578">
        <f t="shared" si="0"/>
        <v>0.4</v>
      </c>
      <c r="H32" s="609">
        <f t="shared" si="1"/>
        <v>0.2</v>
      </c>
    </row>
    <row r="33" spans="3:8" x14ac:dyDescent="0.35">
      <c r="C33" s="608" t="s">
        <v>1563</v>
      </c>
      <c r="D33" s="592">
        <v>10423</v>
      </c>
      <c r="E33" s="592">
        <v>2522500</v>
      </c>
      <c r="F33" s="592">
        <v>3090240</v>
      </c>
      <c r="G33" s="578">
        <f t="shared" si="0"/>
        <v>0.4</v>
      </c>
      <c r="H33" s="609">
        <f t="shared" si="1"/>
        <v>1.2250703666997027</v>
      </c>
    </row>
    <row r="34" spans="3:8" x14ac:dyDescent="0.35">
      <c r="C34" s="608" t="s">
        <v>1562</v>
      </c>
      <c r="D34" s="592">
        <v>584</v>
      </c>
      <c r="E34" s="592">
        <v>50000</v>
      </c>
      <c r="F34" s="592">
        <v>92769</v>
      </c>
      <c r="G34" s="578">
        <f t="shared" si="0"/>
        <v>0.4</v>
      </c>
      <c r="H34" s="609">
        <f t="shared" si="1"/>
        <v>1.85538</v>
      </c>
    </row>
    <row r="35" spans="3:8" x14ac:dyDescent="0.35">
      <c r="C35" s="608" t="s">
        <v>1564</v>
      </c>
      <c r="D35" s="592">
        <v>762</v>
      </c>
      <c r="E35" s="592">
        <v>125000</v>
      </c>
      <c r="F35" s="592">
        <v>127663</v>
      </c>
      <c r="G35" s="578">
        <f t="shared" si="0"/>
        <v>0.4</v>
      </c>
      <c r="H35" s="609">
        <f t="shared" si="1"/>
        <v>1.021304</v>
      </c>
    </row>
    <row r="36" spans="3:8" x14ac:dyDescent="0.35">
      <c r="C36" s="608" t="s">
        <v>1565</v>
      </c>
      <c r="D36" s="593">
        <v>2906680000000000</v>
      </c>
      <c r="E36" s="593">
        <v>1.50275E+16</v>
      </c>
      <c r="F36" s="593">
        <v>7.441496E+16</v>
      </c>
      <c r="G36" s="578">
        <f t="shared" si="0"/>
        <v>0.4</v>
      </c>
      <c r="H36" s="609">
        <f t="shared" si="1"/>
        <v>4.9519188155049081</v>
      </c>
    </row>
    <row r="37" spans="3:8" ht="15" thickBot="1" x14ac:dyDescent="0.4">
      <c r="C37" s="611" t="s">
        <v>1566</v>
      </c>
      <c r="D37" s="612">
        <v>30000</v>
      </c>
      <c r="E37" s="612">
        <v>90001</v>
      </c>
      <c r="F37" s="612">
        <v>30001</v>
      </c>
      <c r="G37" s="613">
        <f t="shared" si="0"/>
        <v>0.4</v>
      </c>
      <c r="H37" s="614">
        <f t="shared" si="1"/>
        <v>0.33334074065843711</v>
      </c>
    </row>
    <row r="39" spans="3:8" x14ac:dyDescent="0.35">
      <c r="C39" s="594" t="s">
        <v>1570</v>
      </c>
      <c r="D39" s="594"/>
      <c r="E39" s="594"/>
      <c r="F39" s="594"/>
    </row>
  </sheetData>
  <sheetProtection algorithmName="SHA-512" hashValue="Ows2rNuRWA3JaCm6MRplMfA8/3YkcdgExJnWLqRfMGzlRN0skQYIhdrK89fAzOSVTqC/cZAaStE2+goOrTLIcw==" saltValue="BGNnNn3EOZVZgf1Rjdtwow==" spinCount="100000" sheet="1" objects="1" scenarios="1"/>
  <conditionalFormatting sqref="H6:H37">
    <cfRule type="cellIs" dxfId="1184" priority="5" operator="greaterThan">
      <formula>0.4</formula>
    </cfRule>
    <cfRule type="cellIs" dxfId="1183" priority="6" operator="greaterThan">
      <formula>"393%$N$6"</formula>
    </cfRule>
    <cfRule type="colorScale" priority="7">
      <colorScale>
        <cfvo type="percent" val="&quot;&lt;20&quot;"/>
        <cfvo type="percent" val="&quot;&gt;99&quot;"/>
        <color rgb="FFF8696B"/>
        <color rgb="FF63BE7B"/>
      </colorScale>
    </cfRule>
  </conditionalFormatting>
  <conditionalFormatting sqref="H6:H37">
    <cfRule type="colorScale" priority="11">
      <colorScale>
        <cfvo type="percent" val="&quot;&lt;20&quot;"/>
        <cfvo type="percent" val="&quot;&gt;99&quot;"/>
        <color rgb="FFFF0000"/>
        <color rgb="FF92D050"/>
      </colorScale>
    </cfRule>
  </conditionalFormatting>
  <pageMargins left="0.7" right="0.7" top="0.75" bottom="0.75" header="0.3" footer="0.3"/>
  <pageSetup scale="88"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BR174"/>
  <sheetViews>
    <sheetView zoomScale="90" zoomScaleNormal="90" workbookViewId="0">
      <pane xSplit="8" ySplit="8" topLeftCell="I9" activePane="bottomRight" state="frozen"/>
      <selection pane="topRight" activeCell="I1" sqref="I1"/>
      <selection pane="bottomLeft" activeCell="A8" sqref="A8"/>
      <selection pane="bottomRight" activeCell="K14" sqref="K14"/>
    </sheetView>
  </sheetViews>
  <sheetFormatPr defaultColWidth="9.1796875" defaultRowHeight="13" x14ac:dyDescent="0.35"/>
  <cols>
    <col min="1" max="1" width="10.81640625" style="545" customWidth="1"/>
    <col min="2" max="2" width="8" style="277" hidden="1" customWidth="1"/>
    <col min="3" max="3" width="28.7265625" style="545" customWidth="1"/>
    <col min="4" max="4" width="8.26953125" style="262" hidden="1" customWidth="1"/>
    <col min="5" max="5" width="9" style="264" customWidth="1"/>
    <col min="6" max="6" width="12.7265625" style="545" customWidth="1"/>
    <col min="7" max="7" width="9.453125" style="545" customWidth="1"/>
    <col min="8" max="8" width="6.26953125" style="264" customWidth="1"/>
    <col min="9" max="9" width="8.453125" style="545" customWidth="1"/>
    <col min="10" max="10" width="7.81640625" style="385" hidden="1" customWidth="1"/>
    <col min="11" max="11" width="66.1796875" style="545" customWidth="1"/>
    <col min="12" max="12" width="53" style="264" customWidth="1"/>
    <col min="13" max="13" width="10.1796875" style="264" hidden="1" customWidth="1"/>
    <col min="14" max="14" width="9" style="434" customWidth="1"/>
    <col min="15" max="15" width="8.81640625" style="434" hidden="1" customWidth="1"/>
    <col min="16" max="16" width="7" style="435" hidden="1" customWidth="1"/>
    <col min="17" max="17" width="13" style="267" hidden="1" customWidth="1"/>
    <col min="18" max="18" width="7.7265625" style="436" customWidth="1"/>
    <col min="19" max="19" width="7.26953125" style="436" customWidth="1"/>
    <col min="20" max="20" width="9.1796875" style="436" customWidth="1"/>
    <col min="21" max="21" width="6.26953125" style="436" customWidth="1"/>
    <col min="22" max="22" width="7.7265625" style="267" hidden="1" customWidth="1"/>
    <col min="23" max="23" width="9.54296875" style="359" hidden="1" customWidth="1"/>
    <col min="24" max="26" width="9.54296875" style="267" hidden="1" customWidth="1"/>
    <col min="27" max="27" width="7.81640625" style="436" customWidth="1"/>
    <col min="28" max="28" width="45.54296875" style="266" hidden="1" customWidth="1"/>
    <col min="29" max="29" width="11.7265625" style="436" hidden="1" customWidth="1"/>
    <col min="30" max="32" width="16.7265625" style="268" hidden="1" customWidth="1"/>
    <col min="33" max="33" width="14.26953125" style="268" hidden="1" customWidth="1"/>
    <col min="34" max="34" width="14.26953125" style="436" hidden="1" customWidth="1"/>
    <col min="35" max="37" width="14.26953125" style="268" hidden="1" customWidth="1"/>
    <col min="38" max="38" width="13.1796875" style="268" hidden="1" customWidth="1"/>
    <col min="39" max="39" width="13.1796875" style="436" hidden="1" customWidth="1"/>
    <col min="40" max="41" width="13.1796875" style="268" hidden="1" customWidth="1"/>
    <col min="42" max="42" width="4.7265625" style="268" hidden="1" customWidth="1"/>
    <col min="43" max="43" width="9.81640625" style="268" hidden="1" customWidth="1"/>
    <col min="44" max="44" width="13" style="436" hidden="1" customWidth="1"/>
    <col min="45" max="47" width="13" style="268" hidden="1" customWidth="1"/>
    <col min="48" max="48" width="18.81640625" style="269" hidden="1" customWidth="1"/>
    <col min="49" max="49" width="11.7265625" style="359" hidden="1" customWidth="1"/>
    <col min="50" max="51" width="9" style="267" hidden="1" customWidth="1"/>
    <col min="52" max="52" width="2.26953125" style="267" hidden="1" customWidth="1"/>
    <col min="53" max="53" width="11.1796875" style="436" customWidth="1"/>
    <col min="54" max="54" width="14.54296875" style="436" customWidth="1"/>
    <col min="55" max="57" width="9.1796875" style="359" customWidth="1"/>
    <col min="58" max="70" width="9.1796875" style="359"/>
    <col min="71" max="16384" width="9.1796875" style="264"/>
  </cols>
  <sheetData>
    <row r="1" spans="1:70" ht="13.5" thickBot="1" x14ac:dyDescent="0.4">
      <c r="A1" s="276" t="s">
        <v>895</v>
      </c>
      <c r="D1" s="260" t="s">
        <v>1306</v>
      </c>
      <c r="G1" s="263">
        <v>44377</v>
      </c>
    </row>
    <row r="2" spans="1:70" ht="52" hidden="1" x14ac:dyDescent="0.35">
      <c r="A2" s="270" t="s">
        <v>64</v>
      </c>
      <c r="B2" s="271" t="s">
        <v>430</v>
      </c>
      <c r="C2" s="272" t="str">
        <f>VLOOKUP(B2,LU_Milestones!B4:K72,2,FALSE)</f>
        <v>Conduct periodic agricultural needs assessment for General Assembly to determine resource needs for agricultural BMP implementation.</v>
      </c>
      <c r="D2" s="273" t="s">
        <v>852</v>
      </c>
      <c r="E2" s="273"/>
      <c r="F2" s="272"/>
      <c r="G2" s="273"/>
      <c r="H2" s="273" t="s">
        <v>843</v>
      </c>
      <c r="I2" s="273">
        <v>5</v>
      </c>
      <c r="J2" s="272" t="s">
        <v>844</v>
      </c>
      <c r="K2" s="273" t="s">
        <v>880</v>
      </c>
      <c r="L2" s="273"/>
      <c r="M2" s="272" t="s">
        <v>845</v>
      </c>
      <c r="N2" s="274"/>
      <c r="O2" s="274"/>
      <c r="P2" s="275"/>
      <c r="R2" s="267"/>
      <c r="S2" s="267"/>
      <c r="T2" s="267"/>
      <c r="U2" s="267"/>
      <c r="W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BA2" s="267"/>
      <c r="BB2" s="267"/>
      <c r="BC2" s="264"/>
      <c r="BD2" s="264"/>
      <c r="BE2" s="264"/>
      <c r="BF2" s="264"/>
      <c r="BG2" s="264"/>
      <c r="BH2" s="264"/>
      <c r="BI2" s="264"/>
      <c r="BJ2" s="264"/>
      <c r="BK2" s="264"/>
      <c r="BL2" s="264"/>
      <c r="BM2" s="264"/>
      <c r="BN2" s="264"/>
      <c r="BO2" s="264"/>
      <c r="BP2" s="264"/>
      <c r="BQ2" s="264"/>
      <c r="BR2" s="264"/>
    </row>
    <row r="3" spans="1:70" hidden="1" x14ac:dyDescent="0.35">
      <c r="A3" s="276" t="s">
        <v>895</v>
      </c>
      <c r="C3" s="278"/>
      <c r="D3" s="264" t="s">
        <v>1070</v>
      </c>
      <c r="F3" s="278"/>
      <c r="G3" s="264"/>
      <c r="I3" s="278"/>
      <c r="J3" s="278"/>
      <c r="K3" s="278"/>
      <c r="L3" s="278"/>
      <c r="M3" s="278"/>
      <c r="N3" s="262"/>
      <c r="O3" s="265"/>
      <c r="P3" s="266"/>
      <c r="R3" s="268"/>
      <c r="S3" s="268"/>
      <c r="T3" s="268"/>
      <c r="U3" s="268"/>
      <c r="W3" s="267"/>
      <c r="AA3" s="268"/>
      <c r="AB3" s="268"/>
      <c r="AC3" s="268"/>
      <c r="AH3" s="268"/>
      <c r="AM3" s="268"/>
      <c r="AR3" s="268"/>
      <c r="AV3" s="267"/>
      <c r="AW3" s="267"/>
      <c r="BA3" s="268"/>
      <c r="BB3" s="268"/>
      <c r="BC3" s="264"/>
      <c r="BD3" s="264"/>
      <c r="BE3" s="264"/>
      <c r="BF3" s="264"/>
      <c r="BG3" s="264"/>
      <c r="BH3" s="264"/>
      <c r="BI3" s="264"/>
      <c r="BJ3" s="264"/>
      <c r="BK3" s="264"/>
      <c r="BL3" s="264"/>
      <c r="BM3" s="264"/>
      <c r="BN3" s="264"/>
      <c r="BO3" s="264"/>
      <c r="BP3" s="264"/>
      <c r="BQ3" s="264"/>
      <c r="BR3" s="264"/>
    </row>
    <row r="4" spans="1:70" hidden="1" x14ac:dyDescent="0.35">
      <c r="A4" s="279"/>
      <c r="B4" s="280" t="s">
        <v>1003</v>
      </c>
      <c r="C4" s="622" t="s">
        <v>1187</v>
      </c>
      <c r="D4" s="622"/>
      <c r="E4" s="622"/>
      <c r="F4" s="622"/>
      <c r="G4" s="622"/>
      <c r="H4" s="622"/>
      <c r="I4" s="622"/>
      <c r="J4" s="622"/>
      <c r="K4" s="622"/>
      <c r="L4" s="278"/>
      <c r="M4" s="278"/>
      <c r="N4" s="262"/>
      <c r="O4" s="265"/>
      <c r="P4" s="266"/>
      <c r="R4" s="268"/>
      <c r="S4" s="268"/>
      <c r="T4" s="268"/>
      <c r="U4" s="268"/>
      <c r="W4" s="267"/>
      <c r="AA4" s="268"/>
      <c r="AB4" s="268"/>
      <c r="AC4" s="268"/>
      <c r="AH4" s="268"/>
      <c r="AM4" s="268"/>
      <c r="AR4" s="268"/>
      <c r="AV4" s="267"/>
      <c r="AW4" s="267"/>
      <c r="BA4" s="268"/>
      <c r="BB4" s="268"/>
      <c r="BC4" s="264"/>
      <c r="BD4" s="264"/>
      <c r="BE4" s="264"/>
      <c r="BF4" s="264"/>
      <c r="BG4" s="264"/>
      <c r="BH4" s="264"/>
      <c r="BI4" s="264"/>
      <c r="BJ4" s="264"/>
      <c r="BK4" s="264"/>
      <c r="BL4" s="264"/>
      <c r="BM4" s="264"/>
      <c r="BN4" s="264"/>
      <c r="BO4" s="264"/>
      <c r="BP4" s="264"/>
      <c r="BQ4" s="264"/>
      <c r="BR4" s="264"/>
    </row>
    <row r="5" spans="1:70" hidden="1" x14ac:dyDescent="0.35">
      <c r="A5" s="279"/>
      <c r="B5" s="280"/>
      <c r="C5" s="543"/>
      <c r="D5" s="543"/>
      <c r="E5" s="543"/>
      <c r="F5" s="543"/>
      <c r="G5" s="543"/>
      <c r="H5" s="543"/>
      <c r="I5" s="543"/>
      <c r="J5" s="543"/>
      <c r="K5" s="543"/>
      <c r="L5" s="543"/>
      <c r="M5" s="543"/>
      <c r="N5" s="262"/>
      <c r="O5" s="265"/>
      <c r="P5" s="266"/>
      <c r="R5" s="268"/>
      <c r="S5" s="268"/>
      <c r="T5" s="268"/>
      <c r="U5" s="268"/>
      <c r="W5" s="267"/>
      <c r="AA5" s="268"/>
      <c r="AB5" s="268"/>
      <c r="AC5" s="268"/>
      <c r="AH5" s="268"/>
      <c r="AM5" s="268"/>
      <c r="AR5" s="268"/>
      <c r="AV5" s="267"/>
      <c r="AW5" s="267"/>
      <c r="BA5" s="268"/>
      <c r="BB5" s="268"/>
      <c r="BC5" s="264"/>
      <c r="BD5" s="264"/>
      <c r="BE5" s="264"/>
      <c r="BF5" s="264"/>
      <c r="BG5" s="264"/>
      <c r="BH5" s="264"/>
      <c r="BI5" s="264"/>
      <c r="BJ5" s="264"/>
      <c r="BK5" s="264"/>
      <c r="BL5" s="264"/>
      <c r="BM5" s="264"/>
      <c r="BN5" s="264"/>
      <c r="BO5" s="264"/>
      <c r="BP5" s="264"/>
      <c r="BQ5" s="264"/>
      <c r="BR5" s="264"/>
    </row>
    <row r="6" spans="1:70" ht="24" hidden="1" customHeight="1" thickBot="1" x14ac:dyDescent="0.4">
      <c r="A6" s="385"/>
      <c r="C6" s="385"/>
      <c r="D6" s="278"/>
      <c r="F6" s="385"/>
      <c r="G6" s="543"/>
      <c r="I6" s="385"/>
      <c r="K6" s="543"/>
      <c r="L6" s="385"/>
      <c r="M6" s="278"/>
      <c r="N6" s="264"/>
      <c r="AB6" s="268" t="s">
        <v>696</v>
      </c>
      <c r="AC6" s="436" t="s">
        <v>699</v>
      </c>
      <c r="AD6" s="268" t="s">
        <v>697</v>
      </c>
      <c r="AE6" s="268" t="s">
        <v>698</v>
      </c>
      <c r="AF6" s="268" t="s">
        <v>700</v>
      </c>
      <c r="AG6" s="268" t="s">
        <v>696</v>
      </c>
      <c r="AH6" s="436" t="s">
        <v>699</v>
      </c>
      <c r="AI6" s="268" t="s">
        <v>697</v>
      </c>
      <c r="AJ6" s="268" t="s">
        <v>698</v>
      </c>
      <c r="AK6" s="268" t="s">
        <v>700</v>
      </c>
      <c r="AL6" s="268" t="s">
        <v>696</v>
      </c>
      <c r="AM6" s="436" t="s">
        <v>699</v>
      </c>
      <c r="AN6" s="268" t="s">
        <v>697</v>
      </c>
      <c r="AO6" s="268" t="s">
        <v>698</v>
      </c>
      <c r="AP6" s="268" t="s">
        <v>700</v>
      </c>
      <c r="AQ6" s="268" t="s">
        <v>696</v>
      </c>
      <c r="AR6" s="436" t="s">
        <v>699</v>
      </c>
      <c r="AS6" s="268" t="s">
        <v>697</v>
      </c>
      <c r="AT6" s="268" t="s">
        <v>698</v>
      </c>
      <c r="AU6" s="268" t="s">
        <v>700</v>
      </c>
      <c r="AV6" s="268" t="s">
        <v>696</v>
      </c>
      <c r="AW6" s="436" t="s">
        <v>699</v>
      </c>
      <c r="AX6" s="268" t="s">
        <v>697</v>
      </c>
      <c r="AY6" s="268" t="s">
        <v>698</v>
      </c>
      <c r="AZ6" s="268" t="s">
        <v>700</v>
      </c>
      <c r="BC6" s="264"/>
      <c r="BD6" s="264"/>
      <c r="BE6" s="264"/>
      <c r="BF6" s="264"/>
      <c r="BG6" s="264"/>
      <c r="BH6" s="264"/>
      <c r="BI6" s="264"/>
      <c r="BJ6" s="264"/>
      <c r="BK6" s="264"/>
      <c r="BL6" s="264"/>
      <c r="BM6" s="264"/>
      <c r="BN6" s="264"/>
      <c r="BO6" s="264"/>
      <c r="BP6" s="264"/>
      <c r="BQ6" s="264"/>
      <c r="BR6" s="264"/>
    </row>
    <row r="7" spans="1:70" ht="52.5" thickBot="1" x14ac:dyDescent="0.4">
      <c r="A7" s="282" t="s">
        <v>2</v>
      </c>
      <c r="B7" s="437" t="s">
        <v>4</v>
      </c>
      <c r="C7" s="282" t="s">
        <v>6</v>
      </c>
      <c r="D7" s="281" t="s">
        <v>881</v>
      </c>
      <c r="E7" s="282" t="s">
        <v>1191</v>
      </c>
      <c r="F7" s="282" t="s">
        <v>581</v>
      </c>
      <c r="G7" s="282" t="s">
        <v>1561</v>
      </c>
      <c r="H7" s="438" t="s">
        <v>883</v>
      </c>
      <c r="I7" s="282" t="s">
        <v>769</v>
      </c>
      <c r="J7" s="282" t="s">
        <v>1520</v>
      </c>
      <c r="K7" s="282" t="s">
        <v>770</v>
      </c>
      <c r="L7" s="553" t="str">
        <f>L8</f>
        <v>website link for additional information</v>
      </c>
      <c r="M7" s="283" t="str">
        <f t="shared" ref="M7:Z7" si="0">M8</f>
        <v>Entered by</v>
      </c>
      <c r="N7" s="439" t="str">
        <f t="shared" si="0"/>
        <v>Estimated End Date</v>
      </c>
      <c r="O7" s="439" t="s">
        <v>1296</v>
      </c>
      <c r="P7" s="440" t="str">
        <f t="shared" si="0"/>
        <v>Lead</v>
      </c>
      <c r="Q7" s="284" t="s">
        <v>1297</v>
      </c>
      <c r="R7" s="439" t="str">
        <f t="shared" si="0"/>
        <v>Objective</v>
      </c>
      <c r="S7" s="439" t="str">
        <f t="shared" si="0"/>
        <v>Activity</v>
      </c>
      <c r="T7" s="439" t="str">
        <f t="shared" si="0"/>
        <v>Original Milestone #</v>
      </c>
      <c r="U7" s="439" t="str">
        <f t="shared" si="0"/>
        <v>NPS Goal</v>
      </c>
      <c r="V7" s="285" t="str">
        <f t="shared" si="0"/>
        <v>2020goal</v>
      </c>
      <c r="W7" s="442" t="str">
        <f t="shared" si="0"/>
        <v>2021 Goal</v>
      </c>
      <c r="X7" s="286" t="str">
        <f t="shared" si="0"/>
        <v>2022 Goal</v>
      </c>
      <c r="Y7" s="286" t="str">
        <f t="shared" si="0"/>
        <v>2023 goal</v>
      </c>
      <c r="Z7" s="287" t="str">
        <f t="shared" si="0"/>
        <v>2024 Goal</v>
      </c>
      <c r="AA7" s="439" t="s">
        <v>1522</v>
      </c>
      <c r="AB7" s="288" t="s">
        <v>1044</v>
      </c>
      <c r="AC7" s="443" t="s">
        <v>1045</v>
      </c>
      <c r="AD7" s="289" t="s">
        <v>1046</v>
      </c>
      <c r="AE7" s="289" t="s">
        <v>1047</v>
      </c>
      <c r="AF7" s="289" t="s">
        <v>1048</v>
      </c>
      <c r="AG7" s="288" t="s">
        <v>1049</v>
      </c>
      <c r="AH7" s="443" t="s">
        <v>1050</v>
      </c>
      <c r="AI7" s="289" t="s">
        <v>1051</v>
      </c>
      <c r="AJ7" s="289" t="s">
        <v>1052</v>
      </c>
      <c r="AK7" s="289" t="s">
        <v>1053</v>
      </c>
      <c r="AL7" s="288" t="s">
        <v>1054</v>
      </c>
      <c r="AM7" s="443" t="s">
        <v>1055</v>
      </c>
      <c r="AN7" s="289" t="s">
        <v>1056</v>
      </c>
      <c r="AO7" s="289" t="s">
        <v>1057</v>
      </c>
      <c r="AP7" s="289" t="s">
        <v>1058</v>
      </c>
      <c r="AQ7" s="289" t="s">
        <v>1059</v>
      </c>
      <c r="AR7" s="443" t="s">
        <v>1060</v>
      </c>
      <c r="AS7" s="289" t="s">
        <v>1061</v>
      </c>
      <c r="AT7" s="289" t="s">
        <v>1062</v>
      </c>
      <c r="AU7" s="289" t="s">
        <v>1063</v>
      </c>
      <c r="AV7" s="290" t="s">
        <v>1285</v>
      </c>
      <c r="AW7" s="443" t="s">
        <v>699</v>
      </c>
      <c r="AX7" s="289" t="s">
        <v>697</v>
      </c>
      <c r="AY7" s="289" t="s">
        <v>698</v>
      </c>
      <c r="AZ7" s="289" t="s">
        <v>700</v>
      </c>
      <c r="BA7" s="439" t="s">
        <v>1521</v>
      </c>
      <c r="BB7" s="439" t="s">
        <v>1523</v>
      </c>
    </row>
    <row r="8" spans="1:70" s="302" customFormat="1" ht="15" customHeight="1" thickBot="1" x14ac:dyDescent="0.4">
      <c r="A8" s="291" t="s">
        <v>2</v>
      </c>
      <c r="B8" s="292" t="s">
        <v>4</v>
      </c>
      <c r="C8" s="291" t="s">
        <v>6</v>
      </c>
      <c r="D8" s="291" t="s">
        <v>881</v>
      </c>
      <c r="E8" s="291" t="s">
        <v>1037</v>
      </c>
      <c r="F8" s="291" t="s">
        <v>581</v>
      </c>
      <c r="G8" s="293" t="s">
        <v>1561</v>
      </c>
      <c r="H8" s="457" t="s">
        <v>883</v>
      </c>
      <c r="I8" s="293" t="s">
        <v>769</v>
      </c>
      <c r="J8" s="291" t="s">
        <v>838</v>
      </c>
      <c r="K8" s="291" t="s">
        <v>770</v>
      </c>
      <c r="L8" s="554" t="s">
        <v>1075</v>
      </c>
      <c r="M8" s="294" t="s">
        <v>842</v>
      </c>
      <c r="N8" s="295" t="s">
        <v>885</v>
      </c>
      <c r="O8" s="296" t="s">
        <v>886</v>
      </c>
      <c r="P8" s="441" t="s">
        <v>5</v>
      </c>
      <c r="Q8" s="296" t="s">
        <v>184</v>
      </c>
      <c r="R8" s="296" t="s">
        <v>3</v>
      </c>
      <c r="S8" s="296" t="s">
        <v>313</v>
      </c>
      <c r="T8" s="296" t="s">
        <v>1004</v>
      </c>
      <c r="U8" s="296" t="s">
        <v>1</v>
      </c>
      <c r="V8" s="297" t="s">
        <v>1064</v>
      </c>
      <c r="W8" s="298" t="s">
        <v>1065</v>
      </c>
      <c r="X8" s="298" t="s">
        <v>1066</v>
      </c>
      <c r="Y8" s="298" t="s">
        <v>1067</v>
      </c>
      <c r="Z8" s="299" t="s">
        <v>1068</v>
      </c>
      <c r="AA8" s="296" t="s">
        <v>893</v>
      </c>
      <c r="AB8" s="300" t="s">
        <v>1044</v>
      </c>
      <c r="AC8" s="443" t="s">
        <v>1045</v>
      </c>
      <c r="AD8" s="301" t="s">
        <v>1046</v>
      </c>
      <c r="AE8" s="301" t="s">
        <v>1047</v>
      </c>
      <c r="AF8" s="301" t="s">
        <v>1048</v>
      </c>
      <c r="AG8" s="300" t="s">
        <v>1049</v>
      </c>
      <c r="AH8" s="443" t="s">
        <v>1050</v>
      </c>
      <c r="AI8" s="301" t="s">
        <v>1051</v>
      </c>
      <c r="AJ8" s="301" t="s">
        <v>1052</v>
      </c>
      <c r="AK8" s="301" t="s">
        <v>1053</v>
      </c>
      <c r="AL8" s="300" t="s">
        <v>1054</v>
      </c>
      <c r="AM8" s="443" t="s">
        <v>1055</v>
      </c>
      <c r="AN8" s="301" t="s">
        <v>1056</v>
      </c>
      <c r="AO8" s="301" t="s">
        <v>1057</v>
      </c>
      <c r="AP8" s="301" t="s">
        <v>1058</v>
      </c>
      <c r="AQ8" s="301" t="s">
        <v>1059</v>
      </c>
      <c r="AR8" s="443" t="s">
        <v>1060</v>
      </c>
      <c r="AS8" s="301" t="s">
        <v>1061</v>
      </c>
      <c r="AT8" s="301" t="s">
        <v>1062</v>
      </c>
      <c r="AU8" s="301" t="s">
        <v>1063</v>
      </c>
      <c r="AV8" s="301" t="s">
        <v>696</v>
      </c>
      <c r="AW8" s="443" t="s">
        <v>699</v>
      </c>
      <c r="AX8" s="301" t="s">
        <v>697</v>
      </c>
      <c r="AY8" s="301" t="s">
        <v>698</v>
      </c>
      <c r="AZ8" s="301" t="s">
        <v>700</v>
      </c>
      <c r="BA8" s="296" t="s">
        <v>891</v>
      </c>
      <c r="BB8" s="296" t="s">
        <v>894</v>
      </c>
    </row>
    <row r="9" spans="1:70" s="275" customFormat="1" ht="160.5" hidden="1" customHeight="1" x14ac:dyDescent="0.35">
      <c r="A9" s="399" t="s">
        <v>64</v>
      </c>
      <c r="B9" s="399" t="s">
        <v>430</v>
      </c>
      <c r="C9" s="399" t="s">
        <v>71</v>
      </c>
      <c r="D9" s="304" t="s">
        <v>70</v>
      </c>
      <c r="E9" s="399" t="s">
        <v>430</v>
      </c>
      <c r="F9" s="399" t="s">
        <v>710</v>
      </c>
      <c r="G9" s="399" t="s">
        <v>1136</v>
      </c>
      <c r="H9" s="400" t="s">
        <v>696</v>
      </c>
      <c r="I9" s="477">
        <v>1</v>
      </c>
      <c r="J9" s="396" t="s">
        <v>839</v>
      </c>
      <c r="K9" s="396" t="s">
        <v>1181</v>
      </c>
      <c r="L9" s="478"/>
      <c r="M9" s="308" t="s">
        <v>845</v>
      </c>
      <c r="N9" s="479">
        <v>45565</v>
      </c>
      <c r="O9" s="479" t="s">
        <v>887</v>
      </c>
      <c r="P9" s="310" t="s">
        <v>70</v>
      </c>
      <c r="Q9" s="303" t="s">
        <v>72</v>
      </c>
      <c r="R9" s="403" t="s">
        <v>16</v>
      </c>
      <c r="S9" s="403">
        <v>1</v>
      </c>
      <c r="T9" s="403" t="s">
        <v>69</v>
      </c>
      <c r="U9" s="403" t="s">
        <v>179</v>
      </c>
      <c r="V9" s="312"/>
      <c r="W9" s="480">
        <v>1</v>
      </c>
      <c r="X9" s="314"/>
      <c r="Y9" s="314">
        <v>1</v>
      </c>
      <c r="Z9" s="315"/>
      <c r="AA9" s="481">
        <f t="shared" ref="AA9:AA18" si="1">SUM(V9:Z9)</f>
        <v>2</v>
      </c>
      <c r="AB9" s="317" t="s">
        <v>1181</v>
      </c>
      <c r="AC9" s="318">
        <f t="shared" ref="AC9:AF28" si="2">IF(AC$6=$H9,$K9,0)</f>
        <v>0</v>
      </c>
      <c r="AD9" s="318">
        <f t="shared" si="2"/>
        <v>0</v>
      </c>
      <c r="AE9" s="318">
        <f t="shared" si="2"/>
        <v>0</v>
      </c>
      <c r="AF9" s="318">
        <f t="shared" si="2"/>
        <v>0</v>
      </c>
      <c r="AG9" s="319" t="str">
        <f>IF(AV$8=H9,$J9,0)</f>
        <v>Active</v>
      </c>
      <c r="AH9" s="318">
        <f t="shared" ref="AH9:AK28" si="3">IF(AH$6=$H9,$J9,0)</f>
        <v>0</v>
      </c>
      <c r="AI9" s="318">
        <f t="shared" si="3"/>
        <v>0</v>
      </c>
      <c r="AJ9" s="318">
        <f t="shared" si="3"/>
        <v>0</v>
      </c>
      <c r="AK9" s="318">
        <f t="shared" si="3"/>
        <v>0</v>
      </c>
      <c r="AL9" s="319" t="str">
        <f>IF(AV$8=H9,$D9,0)</f>
        <v>DCR</v>
      </c>
      <c r="AM9" s="318">
        <f t="shared" ref="AM9:AP28" si="4">IF(AM$6=$H9,$P9,0)</f>
        <v>0</v>
      </c>
      <c r="AN9" s="318">
        <f t="shared" si="4"/>
        <v>0</v>
      </c>
      <c r="AO9" s="318">
        <f t="shared" si="4"/>
        <v>0</v>
      </c>
      <c r="AP9" s="318">
        <f t="shared" si="4"/>
        <v>0</v>
      </c>
      <c r="AQ9" s="318" t="str">
        <f>IF(AQ$6=$H9,$M9,0)</f>
        <v>[DEQ Staff]</v>
      </c>
      <c r="AR9" s="318">
        <f>IF(AR$6=$H9,$M9,0)</f>
        <v>0</v>
      </c>
      <c r="AS9" s="318">
        <f>IF(AS$6=$H9,$M9,0)</f>
        <v>0</v>
      </c>
      <c r="AT9" s="318">
        <f>IF(AT$6=$H9,$M9,0)</f>
        <v>0</v>
      </c>
      <c r="AU9" s="318">
        <f>IF(AU$6=$H9,$M9,0)</f>
        <v>0</v>
      </c>
      <c r="AV9" s="320">
        <f>IF(AV$8=H9,$I9,0)</f>
        <v>1</v>
      </c>
      <c r="AW9" s="318">
        <f t="shared" ref="AW9:AZ28" si="5">IF(AW$6=$H9,$I9,0)</f>
        <v>0</v>
      </c>
      <c r="AX9" s="318">
        <f t="shared" si="5"/>
        <v>0</v>
      </c>
      <c r="AY9" s="318">
        <f t="shared" si="5"/>
        <v>0</v>
      </c>
      <c r="AZ9" s="318">
        <f t="shared" si="5"/>
        <v>0</v>
      </c>
      <c r="BA9" s="481">
        <f t="shared" ref="BA9:BA40" si="6">SUM(AV9:AZ9)</f>
        <v>1</v>
      </c>
      <c r="BB9" s="482">
        <f t="shared" ref="BB9:BB40" si="7">BA9/AA9</f>
        <v>0.5</v>
      </c>
    </row>
    <row r="10" spans="1:70" s="359" customFormat="1" ht="98.25" customHeight="1" x14ac:dyDescent="0.35">
      <c r="A10" s="324" t="s">
        <v>64</v>
      </c>
      <c r="B10" s="325" t="s">
        <v>430</v>
      </c>
      <c r="C10" s="324" t="s">
        <v>71</v>
      </c>
      <c r="D10" s="462" t="s">
        <v>852</v>
      </c>
      <c r="E10" s="325" t="s">
        <v>430</v>
      </c>
      <c r="F10" s="324" t="s">
        <v>710</v>
      </c>
      <c r="G10" s="324" t="s">
        <v>1560</v>
      </c>
      <c r="H10" s="455" t="s">
        <v>699</v>
      </c>
      <c r="I10" s="270">
        <v>1</v>
      </c>
      <c r="J10" s="446" t="s">
        <v>839</v>
      </c>
      <c r="K10" s="270" t="s">
        <v>1331</v>
      </c>
      <c r="L10" s="270" t="s">
        <v>1451</v>
      </c>
      <c r="M10" s="463" t="s">
        <v>845</v>
      </c>
      <c r="N10" s="447">
        <v>45565</v>
      </c>
      <c r="O10" s="448" t="s">
        <v>887</v>
      </c>
      <c r="P10" s="464" t="s">
        <v>70</v>
      </c>
      <c r="Q10" s="458" t="s">
        <v>72</v>
      </c>
      <c r="R10" s="450" t="s">
        <v>16</v>
      </c>
      <c r="S10" s="450">
        <v>1</v>
      </c>
      <c r="T10" s="450" t="s">
        <v>69</v>
      </c>
      <c r="U10" s="450" t="s">
        <v>179</v>
      </c>
      <c r="V10" s="465"/>
      <c r="W10" s="325">
        <v>1</v>
      </c>
      <c r="X10" s="313"/>
      <c r="Y10" s="314">
        <v>1</v>
      </c>
      <c r="Z10" s="315"/>
      <c r="AA10" s="450">
        <f t="shared" si="1"/>
        <v>2</v>
      </c>
      <c r="AB10" s="307" t="s">
        <v>1181</v>
      </c>
      <c r="AC10" s="444" t="str">
        <f t="shared" si="2"/>
        <v xml:space="preserve">The most recent Agricultural Needs Assessment projects that for the fiscal years 2020– 2030, an estimated $2.64 billion may be required from state and federal funds as well as farmer financial contributions to meet water quality goals (Figure 2.9). Approximately 40% of this total (nearly $1.1 billion) could be needed from State sources, the vast majority of which is direct funding of the Virginia Agricultural Cost-Share (VACS) Program and funding support for Soil and Water Conservation Districts that implement the VACS program. </v>
      </c>
      <c r="AD10" s="318">
        <f t="shared" si="2"/>
        <v>0</v>
      </c>
      <c r="AE10" s="318">
        <f t="shared" si="2"/>
        <v>0</v>
      </c>
      <c r="AF10" s="318">
        <f t="shared" si="2"/>
        <v>0</v>
      </c>
      <c r="AG10" s="319" t="s">
        <v>839</v>
      </c>
      <c r="AH10" s="444" t="str">
        <f t="shared" si="3"/>
        <v>Active</v>
      </c>
      <c r="AI10" s="318">
        <f t="shared" si="3"/>
        <v>0</v>
      </c>
      <c r="AJ10" s="318">
        <f t="shared" si="3"/>
        <v>0</v>
      </c>
      <c r="AK10" s="318">
        <f t="shared" si="3"/>
        <v>0</v>
      </c>
      <c r="AL10" s="318" t="s">
        <v>70</v>
      </c>
      <c r="AM10" s="444" t="str">
        <f t="shared" si="4"/>
        <v>DCR</v>
      </c>
      <c r="AN10" s="318">
        <f t="shared" si="4"/>
        <v>0</v>
      </c>
      <c r="AO10" s="318">
        <f t="shared" si="4"/>
        <v>0</v>
      </c>
      <c r="AP10" s="318">
        <f t="shared" si="4"/>
        <v>0</v>
      </c>
      <c r="AQ10" s="318" t="s">
        <v>845</v>
      </c>
      <c r="AR10" s="444" t="str">
        <f t="shared" ref="AR10:AU29" si="8">IF(AR$6=$H10,$M10,0)</f>
        <v>[DEQ Staff]</v>
      </c>
      <c r="AS10" s="318">
        <f t="shared" si="8"/>
        <v>0</v>
      </c>
      <c r="AT10" s="318">
        <f t="shared" si="8"/>
        <v>0</v>
      </c>
      <c r="AU10" s="318">
        <f t="shared" si="8"/>
        <v>0</v>
      </c>
      <c r="AV10" s="318">
        <v>1</v>
      </c>
      <c r="AW10" s="444">
        <f t="shared" si="5"/>
        <v>1</v>
      </c>
      <c r="AX10" s="318">
        <f t="shared" si="5"/>
        <v>0</v>
      </c>
      <c r="AY10" s="318">
        <f t="shared" si="5"/>
        <v>0</v>
      </c>
      <c r="AZ10" s="459">
        <f t="shared" si="5"/>
        <v>0</v>
      </c>
      <c r="BA10" s="450">
        <f t="shared" si="6"/>
        <v>2</v>
      </c>
      <c r="BB10" s="451">
        <f t="shared" si="7"/>
        <v>1</v>
      </c>
      <c r="BC10" s="445"/>
      <c r="BD10" s="445"/>
      <c r="BE10" s="445"/>
    </row>
    <row r="11" spans="1:70" s="275" customFormat="1" ht="91" hidden="1" x14ac:dyDescent="0.35">
      <c r="A11" s="399" t="s">
        <v>64</v>
      </c>
      <c r="B11" s="399" t="s">
        <v>771</v>
      </c>
      <c r="C11" s="399" t="s">
        <v>1419</v>
      </c>
      <c r="D11" s="305" t="s">
        <v>70</v>
      </c>
      <c r="E11" s="399" t="s">
        <v>465</v>
      </c>
      <c r="F11" s="399" t="s">
        <v>711</v>
      </c>
      <c r="G11" s="399" t="s">
        <v>186</v>
      </c>
      <c r="H11" s="396" t="s">
        <v>696</v>
      </c>
      <c r="I11" s="477">
        <v>1</v>
      </c>
      <c r="J11" s="396" t="s">
        <v>839</v>
      </c>
      <c r="K11" s="396" t="s">
        <v>1137</v>
      </c>
      <c r="L11" s="488"/>
      <c r="M11" s="308" t="s">
        <v>845</v>
      </c>
      <c r="N11" s="479">
        <v>45565</v>
      </c>
      <c r="O11" s="479" t="s">
        <v>887</v>
      </c>
      <c r="P11" s="310" t="s">
        <v>70</v>
      </c>
      <c r="Q11" s="312" t="s">
        <v>72</v>
      </c>
      <c r="R11" s="403" t="s">
        <v>16</v>
      </c>
      <c r="S11" s="403">
        <v>3</v>
      </c>
      <c r="T11" s="403" t="s">
        <v>73</v>
      </c>
      <c r="U11" s="403" t="s">
        <v>181</v>
      </c>
      <c r="V11" s="312">
        <v>1</v>
      </c>
      <c r="W11" s="489">
        <v>1</v>
      </c>
      <c r="X11" s="314">
        <v>1</v>
      </c>
      <c r="Y11" s="314">
        <v>1</v>
      </c>
      <c r="Z11" s="315">
        <v>1</v>
      </c>
      <c r="AA11" s="481">
        <f t="shared" si="1"/>
        <v>5</v>
      </c>
      <c r="AB11" s="317" t="s">
        <v>1137</v>
      </c>
      <c r="AC11" s="318">
        <f t="shared" si="2"/>
        <v>0</v>
      </c>
      <c r="AD11" s="318">
        <f t="shared" si="2"/>
        <v>0</v>
      </c>
      <c r="AE11" s="318">
        <f t="shared" si="2"/>
        <v>0</v>
      </c>
      <c r="AF11" s="318">
        <f t="shared" si="2"/>
        <v>0</v>
      </c>
      <c r="AG11" s="319" t="str">
        <f>IF(AV$8=H11,$J11,0)</f>
        <v>Active</v>
      </c>
      <c r="AH11" s="318">
        <f t="shared" si="3"/>
        <v>0</v>
      </c>
      <c r="AI11" s="318">
        <f t="shared" si="3"/>
        <v>0</v>
      </c>
      <c r="AJ11" s="318">
        <f t="shared" si="3"/>
        <v>0</v>
      </c>
      <c r="AK11" s="318">
        <f t="shared" si="3"/>
        <v>0</v>
      </c>
      <c r="AL11" s="319" t="str">
        <f>IF(AV$8=H11,$D11,0)</f>
        <v>DCR</v>
      </c>
      <c r="AM11" s="318">
        <f t="shared" si="4"/>
        <v>0</v>
      </c>
      <c r="AN11" s="318">
        <f t="shared" si="4"/>
        <v>0</v>
      </c>
      <c r="AO11" s="318">
        <f t="shared" si="4"/>
        <v>0</v>
      </c>
      <c r="AP11" s="318">
        <f t="shared" si="4"/>
        <v>0</v>
      </c>
      <c r="AQ11" s="318" t="str">
        <f>IF(AV$8=H11,$M11,0)</f>
        <v>[DEQ Staff]</v>
      </c>
      <c r="AR11" s="318">
        <f t="shared" si="8"/>
        <v>0</v>
      </c>
      <c r="AS11" s="318">
        <f t="shared" si="8"/>
        <v>0</v>
      </c>
      <c r="AT11" s="318">
        <f t="shared" si="8"/>
        <v>0</v>
      </c>
      <c r="AU11" s="318">
        <f t="shared" si="8"/>
        <v>0</v>
      </c>
      <c r="AV11" s="320">
        <f>IF(AV$8=H11,$I11,0)</f>
        <v>1</v>
      </c>
      <c r="AW11" s="318">
        <f t="shared" si="5"/>
        <v>0</v>
      </c>
      <c r="AX11" s="318">
        <f t="shared" si="5"/>
        <v>0</v>
      </c>
      <c r="AY11" s="318">
        <f t="shared" si="5"/>
        <v>0</v>
      </c>
      <c r="AZ11" s="318">
        <f t="shared" si="5"/>
        <v>0</v>
      </c>
      <c r="BA11" s="481">
        <f t="shared" si="6"/>
        <v>1</v>
      </c>
      <c r="BB11" s="482">
        <f t="shared" si="7"/>
        <v>0.2</v>
      </c>
    </row>
    <row r="12" spans="1:70" s="359" customFormat="1" ht="91" x14ac:dyDescent="0.35">
      <c r="A12" s="324" t="s">
        <v>64</v>
      </c>
      <c r="B12" s="325" t="s">
        <v>771</v>
      </c>
      <c r="C12" s="324" t="s">
        <v>74</v>
      </c>
      <c r="D12" s="462" t="s">
        <v>852</v>
      </c>
      <c r="E12" s="325" t="s">
        <v>465</v>
      </c>
      <c r="F12" s="324" t="s">
        <v>711</v>
      </c>
      <c r="G12" s="324" t="s">
        <v>1560</v>
      </c>
      <c r="H12" s="455" t="s">
        <v>699</v>
      </c>
      <c r="I12" s="270">
        <v>1</v>
      </c>
      <c r="J12" s="446" t="s">
        <v>839</v>
      </c>
      <c r="K12" s="270" t="s">
        <v>1137</v>
      </c>
      <c r="L12" s="270" t="s">
        <v>1445</v>
      </c>
      <c r="M12" s="463" t="s">
        <v>845</v>
      </c>
      <c r="N12" s="447">
        <v>45565</v>
      </c>
      <c r="O12" s="448" t="s">
        <v>887</v>
      </c>
      <c r="P12" s="464" t="s">
        <v>70</v>
      </c>
      <c r="Q12" s="458" t="s">
        <v>72</v>
      </c>
      <c r="R12" s="450" t="s">
        <v>16</v>
      </c>
      <c r="S12" s="450">
        <v>3</v>
      </c>
      <c r="T12" s="450" t="s">
        <v>73</v>
      </c>
      <c r="U12" s="450" t="s">
        <v>181</v>
      </c>
      <c r="V12" s="465">
        <v>1</v>
      </c>
      <c r="W12" s="325">
        <v>1</v>
      </c>
      <c r="X12" s="313">
        <v>1</v>
      </c>
      <c r="Y12" s="314">
        <v>1</v>
      </c>
      <c r="Z12" s="315">
        <v>1</v>
      </c>
      <c r="AA12" s="450">
        <f t="shared" si="1"/>
        <v>5</v>
      </c>
      <c r="AB12" s="307" t="s">
        <v>1137</v>
      </c>
      <c r="AC12" s="444" t="str">
        <f t="shared" si="2"/>
        <v xml:space="preserve">DCR administers funds for conservation programs that Soil and Water Conservation Districts deliver to the agricultural community. Some of these programs include the Virginia Agricultural Best Management Practices Cost-Share, Agricultural BMP Tax Credit, and Conservation Reserve Enhancement Programs. </v>
      </c>
      <c r="AD12" s="318">
        <f t="shared" si="2"/>
        <v>0</v>
      </c>
      <c r="AE12" s="318">
        <f t="shared" si="2"/>
        <v>0</v>
      </c>
      <c r="AF12" s="318">
        <f t="shared" si="2"/>
        <v>0</v>
      </c>
      <c r="AG12" s="319" t="s">
        <v>839</v>
      </c>
      <c r="AH12" s="444" t="str">
        <f t="shared" si="3"/>
        <v>Active</v>
      </c>
      <c r="AI12" s="318">
        <f t="shared" si="3"/>
        <v>0</v>
      </c>
      <c r="AJ12" s="318">
        <f t="shared" si="3"/>
        <v>0</v>
      </c>
      <c r="AK12" s="318">
        <f t="shared" si="3"/>
        <v>0</v>
      </c>
      <c r="AL12" s="318" t="s">
        <v>70</v>
      </c>
      <c r="AM12" s="444" t="str">
        <f t="shared" si="4"/>
        <v>DCR</v>
      </c>
      <c r="AN12" s="318">
        <f t="shared" si="4"/>
        <v>0</v>
      </c>
      <c r="AO12" s="318">
        <f t="shared" si="4"/>
        <v>0</v>
      </c>
      <c r="AP12" s="318">
        <f t="shared" si="4"/>
        <v>0</v>
      </c>
      <c r="AQ12" s="318" t="s">
        <v>845</v>
      </c>
      <c r="AR12" s="444" t="str">
        <f t="shared" si="8"/>
        <v>[DEQ Staff]</v>
      </c>
      <c r="AS12" s="318">
        <f t="shared" si="8"/>
        <v>0</v>
      </c>
      <c r="AT12" s="318">
        <f t="shared" si="8"/>
        <v>0</v>
      </c>
      <c r="AU12" s="318">
        <f t="shared" si="8"/>
        <v>0</v>
      </c>
      <c r="AV12" s="318">
        <v>1</v>
      </c>
      <c r="AW12" s="444">
        <f t="shared" si="5"/>
        <v>1</v>
      </c>
      <c r="AX12" s="318">
        <f t="shared" si="5"/>
        <v>0</v>
      </c>
      <c r="AY12" s="318">
        <f t="shared" si="5"/>
        <v>0</v>
      </c>
      <c r="AZ12" s="459">
        <f t="shared" si="5"/>
        <v>0</v>
      </c>
      <c r="BA12" s="450">
        <f t="shared" si="6"/>
        <v>2</v>
      </c>
      <c r="BB12" s="451">
        <f t="shared" si="7"/>
        <v>0.4</v>
      </c>
      <c r="BC12" s="445"/>
      <c r="BD12" s="445"/>
      <c r="BE12" s="445"/>
    </row>
    <row r="13" spans="1:70" s="275" customFormat="1" ht="91" hidden="1" x14ac:dyDescent="0.35">
      <c r="A13" s="399" t="s">
        <v>64</v>
      </c>
      <c r="B13" s="399" t="s">
        <v>771</v>
      </c>
      <c r="C13" s="399" t="s">
        <v>74</v>
      </c>
      <c r="D13" s="305" t="s">
        <v>70</v>
      </c>
      <c r="E13" s="399" t="s">
        <v>468</v>
      </c>
      <c r="F13" s="399" t="s">
        <v>712</v>
      </c>
      <c r="G13" s="325" t="s">
        <v>224</v>
      </c>
      <c r="H13" s="396" t="s">
        <v>696</v>
      </c>
      <c r="I13" s="477">
        <v>353762</v>
      </c>
      <c r="J13" s="396" t="s">
        <v>839</v>
      </c>
      <c r="K13" s="396" t="s">
        <v>1138</v>
      </c>
      <c r="L13" s="488"/>
      <c r="M13" s="308" t="s">
        <v>845</v>
      </c>
      <c r="N13" s="479">
        <v>45565</v>
      </c>
      <c r="O13" s="479" t="s">
        <v>887</v>
      </c>
      <c r="P13" s="310" t="s">
        <v>70</v>
      </c>
      <c r="Q13" s="312" t="s">
        <v>219</v>
      </c>
      <c r="R13" s="403" t="s">
        <v>16</v>
      </c>
      <c r="S13" s="403">
        <v>3</v>
      </c>
      <c r="T13" s="403" t="s">
        <v>73</v>
      </c>
      <c r="U13" s="403" t="s">
        <v>181</v>
      </c>
      <c r="V13" s="312">
        <v>350000</v>
      </c>
      <c r="W13" s="312">
        <v>350000</v>
      </c>
      <c r="X13" s="312">
        <v>350000</v>
      </c>
      <c r="Y13" s="312">
        <v>350000</v>
      </c>
      <c r="Z13" s="312">
        <v>350000</v>
      </c>
      <c r="AA13" s="481">
        <f t="shared" si="1"/>
        <v>1750000</v>
      </c>
      <c r="AB13" s="317" t="s">
        <v>1138</v>
      </c>
      <c r="AC13" s="318">
        <f t="shared" si="2"/>
        <v>0</v>
      </c>
      <c r="AD13" s="318">
        <f t="shared" si="2"/>
        <v>0</v>
      </c>
      <c r="AE13" s="318">
        <f t="shared" si="2"/>
        <v>0</v>
      </c>
      <c r="AF13" s="318">
        <f t="shared" si="2"/>
        <v>0</v>
      </c>
      <c r="AG13" s="319" t="str">
        <f>IF(AV$8=H13,$J13,0)</f>
        <v>Active</v>
      </c>
      <c r="AH13" s="318">
        <f t="shared" si="3"/>
        <v>0</v>
      </c>
      <c r="AI13" s="318">
        <f t="shared" si="3"/>
        <v>0</v>
      </c>
      <c r="AJ13" s="318">
        <f t="shared" si="3"/>
        <v>0</v>
      </c>
      <c r="AK13" s="318">
        <f t="shared" si="3"/>
        <v>0</v>
      </c>
      <c r="AL13" s="319" t="str">
        <f>IF(AV$8=H13,$D13,0)</f>
        <v>DCR</v>
      </c>
      <c r="AM13" s="318">
        <f t="shared" si="4"/>
        <v>0</v>
      </c>
      <c r="AN13" s="318">
        <f t="shared" si="4"/>
        <v>0</v>
      </c>
      <c r="AO13" s="318">
        <f t="shared" si="4"/>
        <v>0</v>
      </c>
      <c r="AP13" s="318">
        <f t="shared" si="4"/>
        <v>0</v>
      </c>
      <c r="AQ13" s="318" t="str">
        <f>IF(AV$8=H13,$M13,0)</f>
        <v>[DEQ Staff]</v>
      </c>
      <c r="AR13" s="318">
        <f t="shared" si="8"/>
        <v>0</v>
      </c>
      <c r="AS13" s="318">
        <f t="shared" si="8"/>
        <v>0</v>
      </c>
      <c r="AT13" s="318">
        <f t="shared" si="8"/>
        <v>0</v>
      </c>
      <c r="AU13" s="318">
        <f t="shared" si="8"/>
        <v>0</v>
      </c>
      <c r="AV13" s="320">
        <f>IF(AV$8=H13,$I13,0)</f>
        <v>353762</v>
      </c>
      <c r="AW13" s="318">
        <f t="shared" si="5"/>
        <v>0</v>
      </c>
      <c r="AX13" s="318">
        <f t="shared" si="5"/>
        <v>0</v>
      </c>
      <c r="AY13" s="318">
        <f t="shared" si="5"/>
        <v>0</v>
      </c>
      <c r="AZ13" s="318">
        <f t="shared" si="5"/>
        <v>0</v>
      </c>
      <c r="BA13" s="481">
        <f t="shared" si="6"/>
        <v>353762</v>
      </c>
      <c r="BB13" s="482">
        <f t="shared" si="7"/>
        <v>0.20214971428571429</v>
      </c>
    </row>
    <row r="14" spans="1:70" s="359" customFormat="1" ht="91" x14ac:dyDescent="0.35">
      <c r="A14" s="324" t="s">
        <v>64</v>
      </c>
      <c r="B14" s="325" t="s">
        <v>771</v>
      </c>
      <c r="C14" s="324" t="s">
        <v>74</v>
      </c>
      <c r="D14" s="462" t="s">
        <v>852</v>
      </c>
      <c r="E14" s="325" t="s">
        <v>468</v>
      </c>
      <c r="F14" s="324" t="s">
        <v>712</v>
      </c>
      <c r="G14" s="324" t="s">
        <v>224</v>
      </c>
      <c r="H14" s="455" t="s">
        <v>699</v>
      </c>
      <c r="I14" s="555">
        <v>417453</v>
      </c>
      <c r="J14" s="446" t="s">
        <v>839</v>
      </c>
      <c r="K14" s="270" t="s">
        <v>1380</v>
      </c>
      <c r="L14" s="270" t="s">
        <v>1446</v>
      </c>
      <c r="M14" s="463" t="s">
        <v>845</v>
      </c>
      <c r="N14" s="447">
        <v>45565</v>
      </c>
      <c r="O14" s="448" t="s">
        <v>887</v>
      </c>
      <c r="P14" s="464" t="s">
        <v>70</v>
      </c>
      <c r="Q14" s="458" t="s">
        <v>219</v>
      </c>
      <c r="R14" s="450" t="s">
        <v>16</v>
      </c>
      <c r="S14" s="450">
        <v>3</v>
      </c>
      <c r="T14" s="450" t="s">
        <v>73</v>
      </c>
      <c r="U14" s="450" t="s">
        <v>181</v>
      </c>
      <c r="V14" s="312">
        <v>350000</v>
      </c>
      <c r="W14" s="312">
        <v>350000</v>
      </c>
      <c r="X14" s="312">
        <v>350000</v>
      </c>
      <c r="Y14" s="312">
        <v>350000</v>
      </c>
      <c r="Z14" s="312">
        <v>350000</v>
      </c>
      <c r="AA14" s="450">
        <f t="shared" si="1"/>
        <v>1750000</v>
      </c>
      <c r="AB14" s="307" t="s">
        <v>1138</v>
      </c>
      <c r="AC14" s="444" t="str">
        <f t="shared" si="2"/>
        <v xml:space="preserve">Currently, over 417,453 active nutrient management planned acres in the Commonwealth were developed by DCR staff </v>
      </c>
      <c r="AD14" s="318">
        <f t="shared" si="2"/>
        <v>0</v>
      </c>
      <c r="AE14" s="318">
        <f t="shared" si="2"/>
        <v>0</v>
      </c>
      <c r="AF14" s="318">
        <f t="shared" si="2"/>
        <v>0</v>
      </c>
      <c r="AG14" s="319" t="s">
        <v>839</v>
      </c>
      <c r="AH14" s="444" t="str">
        <f t="shared" si="3"/>
        <v>Active</v>
      </c>
      <c r="AI14" s="318">
        <f t="shared" si="3"/>
        <v>0</v>
      </c>
      <c r="AJ14" s="318">
        <f t="shared" si="3"/>
        <v>0</v>
      </c>
      <c r="AK14" s="318">
        <f t="shared" si="3"/>
        <v>0</v>
      </c>
      <c r="AL14" s="318" t="s">
        <v>70</v>
      </c>
      <c r="AM14" s="444" t="str">
        <f t="shared" si="4"/>
        <v>DCR</v>
      </c>
      <c r="AN14" s="318">
        <f t="shared" si="4"/>
        <v>0</v>
      </c>
      <c r="AO14" s="318">
        <f t="shared" si="4"/>
        <v>0</v>
      </c>
      <c r="AP14" s="318">
        <f t="shared" si="4"/>
        <v>0</v>
      </c>
      <c r="AQ14" s="318" t="s">
        <v>845</v>
      </c>
      <c r="AR14" s="444" t="str">
        <f t="shared" si="8"/>
        <v>[DEQ Staff]</v>
      </c>
      <c r="AS14" s="318">
        <f t="shared" si="8"/>
        <v>0</v>
      </c>
      <c r="AT14" s="318">
        <f t="shared" si="8"/>
        <v>0</v>
      </c>
      <c r="AU14" s="318">
        <f t="shared" si="8"/>
        <v>0</v>
      </c>
      <c r="AV14" s="539">
        <f>AV13</f>
        <v>353762</v>
      </c>
      <c r="AW14" s="444">
        <f t="shared" si="5"/>
        <v>417453</v>
      </c>
      <c r="AX14" s="318">
        <f t="shared" si="5"/>
        <v>0</v>
      </c>
      <c r="AY14" s="318">
        <f t="shared" si="5"/>
        <v>0</v>
      </c>
      <c r="AZ14" s="459">
        <f t="shared" si="5"/>
        <v>0</v>
      </c>
      <c r="BA14" s="450">
        <f t="shared" si="6"/>
        <v>771215</v>
      </c>
      <c r="BB14" s="451">
        <f t="shared" si="7"/>
        <v>0.44069428571428571</v>
      </c>
      <c r="BC14" s="445"/>
      <c r="BD14" s="445"/>
      <c r="BE14" s="445"/>
    </row>
    <row r="15" spans="1:70" s="275" customFormat="1" ht="91" hidden="1" x14ac:dyDescent="0.35">
      <c r="A15" s="399" t="s">
        <v>64</v>
      </c>
      <c r="B15" s="399" t="s">
        <v>771</v>
      </c>
      <c r="C15" s="399" t="s">
        <v>74</v>
      </c>
      <c r="D15" s="305" t="s">
        <v>70</v>
      </c>
      <c r="E15" s="399" t="s">
        <v>469</v>
      </c>
      <c r="F15" s="399" t="s">
        <v>713</v>
      </c>
      <c r="G15" s="399" t="s">
        <v>1128</v>
      </c>
      <c r="H15" s="396" t="s">
        <v>696</v>
      </c>
      <c r="I15" s="477">
        <v>14561</v>
      </c>
      <c r="J15" s="396" t="s">
        <v>839</v>
      </c>
      <c r="K15" s="396" t="s">
        <v>1284</v>
      </c>
      <c r="L15" s="488"/>
      <c r="M15" s="308" t="s">
        <v>845</v>
      </c>
      <c r="N15" s="479">
        <v>45565</v>
      </c>
      <c r="O15" s="479" t="s">
        <v>887</v>
      </c>
      <c r="P15" s="310" t="s">
        <v>70</v>
      </c>
      <c r="Q15" s="312" t="s">
        <v>467</v>
      </c>
      <c r="R15" s="403" t="s">
        <v>16</v>
      </c>
      <c r="S15" s="403">
        <v>3</v>
      </c>
      <c r="T15" s="403" t="s">
        <v>73</v>
      </c>
      <c r="U15" s="403" t="s">
        <v>181</v>
      </c>
      <c r="V15" s="312">
        <v>8000</v>
      </c>
      <c r="W15" s="489">
        <v>8000</v>
      </c>
      <c r="X15" s="314">
        <v>8000</v>
      </c>
      <c r="Y15" s="314">
        <v>8000</v>
      </c>
      <c r="Z15" s="315">
        <v>8000</v>
      </c>
      <c r="AA15" s="481">
        <f t="shared" si="1"/>
        <v>40000</v>
      </c>
      <c r="AB15" s="317" t="s">
        <v>1284</v>
      </c>
      <c r="AC15" s="318">
        <f t="shared" si="2"/>
        <v>0</v>
      </c>
      <c r="AD15" s="318">
        <f t="shared" si="2"/>
        <v>0</v>
      </c>
      <c r="AE15" s="318">
        <f t="shared" si="2"/>
        <v>0</v>
      </c>
      <c r="AF15" s="318">
        <f t="shared" si="2"/>
        <v>0</v>
      </c>
      <c r="AG15" s="319" t="str">
        <f>IF(AV$8=H15,$J15,0)</f>
        <v>Active</v>
      </c>
      <c r="AH15" s="318">
        <f t="shared" si="3"/>
        <v>0</v>
      </c>
      <c r="AI15" s="318">
        <f t="shared" si="3"/>
        <v>0</v>
      </c>
      <c r="AJ15" s="318">
        <f t="shared" si="3"/>
        <v>0</v>
      </c>
      <c r="AK15" s="318">
        <f t="shared" si="3"/>
        <v>0</v>
      </c>
      <c r="AL15" s="319" t="str">
        <f>IF(AV$8=H15,$D15,0)</f>
        <v>DCR</v>
      </c>
      <c r="AM15" s="318">
        <f t="shared" si="4"/>
        <v>0</v>
      </c>
      <c r="AN15" s="318">
        <f t="shared" si="4"/>
        <v>0</v>
      </c>
      <c r="AO15" s="318">
        <f t="shared" si="4"/>
        <v>0</v>
      </c>
      <c r="AP15" s="318">
        <f t="shared" si="4"/>
        <v>0</v>
      </c>
      <c r="AQ15" s="318" t="str">
        <f>IF(AV$8=H15,$M15,0)</f>
        <v>[DEQ Staff]</v>
      </c>
      <c r="AR15" s="318">
        <f t="shared" si="8"/>
        <v>0</v>
      </c>
      <c r="AS15" s="318">
        <f t="shared" si="8"/>
        <v>0</v>
      </c>
      <c r="AT15" s="318">
        <f t="shared" si="8"/>
        <v>0</v>
      </c>
      <c r="AU15" s="318">
        <f t="shared" si="8"/>
        <v>0</v>
      </c>
      <c r="AV15" s="320">
        <f>IF(AV$8=H15,$I15,0)</f>
        <v>14561</v>
      </c>
      <c r="AW15" s="318">
        <f t="shared" si="5"/>
        <v>0</v>
      </c>
      <c r="AX15" s="318">
        <f t="shared" si="5"/>
        <v>0</v>
      </c>
      <c r="AY15" s="318">
        <f t="shared" si="5"/>
        <v>0</v>
      </c>
      <c r="AZ15" s="318">
        <f t="shared" si="5"/>
        <v>0</v>
      </c>
      <c r="BA15" s="481">
        <f t="shared" si="6"/>
        <v>14561</v>
      </c>
      <c r="BB15" s="482">
        <f t="shared" si="7"/>
        <v>0.36402499999999999</v>
      </c>
    </row>
    <row r="16" spans="1:70" s="359" customFormat="1" ht="178.5" customHeight="1" x14ac:dyDescent="0.35">
      <c r="A16" s="324" t="s">
        <v>64</v>
      </c>
      <c r="B16" s="325" t="s">
        <v>771</v>
      </c>
      <c r="C16" s="324" t="s">
        <v>74</v>
      </c>
      <c r="D16" s="462" t="s">
        <v>852</v>
      </c>
      <c r="E16" s="325" t="s">
        <v>469</v>
      </c>
      <c r="F16" s="324" t="s">
        <v>713</v>
      </c>
      <c r="G16" s="324" t="s">
        <v>1560</v>
      </c>
      <c r="H16" s="455" t="s">
        <v>699</v>
      </c>
      <c r="I16" s="270">
        <v>1</v>
      </c>
      <c r="J16" s="446" t="s">
        <v>839</v>
      </c>
      <c r="K16" s="556" t="s">
        <v>1502</v>
      </c>
      <c r="L16" s="270" t="s">
        <v>1447</v>
      </c>
      <c r="M16" s="463" t="s">
        <v>845</v>
      </c>
      <c r="N16" s="447">
        <v>45565</v>
      </c>
      <c r="O16" s="448" t="s">
        <v>887</v>
      </c>
      <c r="P16" s="464" t="s">
        <v>70</v>
      </c>
      <c r="Q16" s="458" t="s">
        <v>467</v>
      </c>
      <c r="R16" s="450" t="s">
        <v>16</v>
      </c>
      <c r="S16" s="450">
        <v>3</v>
      </c>
      <c r="T16" s="450" t="s">
        <v>73</v>
      </c>
      <c r="U16" s="450" t="s">
        <v>181</v>
      </c>
      <c r="V16" s="465">
        <v>1</v>
      </c>
      <c r="W16" s="325">
        <v>1</v>
      </c>
      <c r="X16" s="313">
        <v>1</v>
      </c>
      <c r="Y16" s="314">
        <v>1</v>
      </c>
      <c r="Z16" s="315">
        <v>1</v>
      </c>
      <c r="AA16" s="450">
        <f t="shared" si="1"/>
        <v>5</v>
      </c>
      <c r="AB16" s="307" t="s">
        <v>1284</v>
      </c>
      <c r="AC16" s="444" t="str">
        <f t="shared" si="2"/>
        <v xml:space="preserve">While Virginia no longer has five priority agricultural BMPs, select BMPs are prioritized for implementation, installation, and cost-share funding because of their Conservation Efficiency Factor scores. These practices are implemented via programs independent of agricultural cost share, and/or are implemented by DCR staff working directly with farmers. They include core and enhanced nutrient management, cover crops, livestock stream exclusion, animal waste storage, poultry litter transport, grass and forested riparian buffers, conservation tillage, and conservation plans/Resource Management Plans. In FFY2021 280,025 acres of nutrient management plans were recorded, 28 animal waste facilities were installed, 296,455 acres of cover crops were installed, 2,141 acres of riparian buffers were created and 1,198,821 linear feet of stream was excluded from livestock.  </v>
      </c>
      <c r="AD16" s="318">
        <f t="shared" si="2"/>
        <v>0</v>
      </c>
      <c r="AE16" s="318">
        <f t="shared" si="2"/>
        <v>0</v>
      </c>
      <c r="AF16" s="318">
        <f t="shared" si="2"/>
        <v>0</v>
      </c>
      <c r="AG16" s="319" t="s">
        <v>839</v>
      </c>
      <c r="AH16" s="444" t="str">
        <f t="shared" si="3"/>
        <v>Active</v>
      </c>
      <c r="AI16" s="318">
        <f t="shared" si="3"/>
        <v>0</v>
      </c>
      <c r="AJ16" s="318">
        <f t="shared" si="3"/>
        <v>0</v>
      </c>
      <c r="AK16" s="318">
        <f t="shared" si="3"/>
        <v>0</v>
      </c>
      <c r="AL16" s="318" t="s">
        <v>70</v>
      </c>
      <c r="AM16" s="444" t="str">
        <f t="shared" si="4"/>
        <v>DCR</v>
      </c>
      <c r="AN16" s="318">
        <f t="shared" si="4"/>
        <v>0</v>
      </c>
      <c r="AO16" s="318">
        <f t="shared" si="4"/>
        <v>0</v>
      </c>
      <c r="AP16" s="318">
        <f t="shared" si="4"/>
        <v>0</v>
      </c>
      <c r="AQ16" s="318" t="s">
        <v>845</v>
      </c>
      <c r="AR16" s="444" t="str">
        <f t="shared" si="8"/>
        <v>[DEQ Staff]</v>
      </c>
      <c r="AS16" s="318">
        <f t="shared" si="8"/>
        <v>0</v>
      </c>
      <c r="AT16" s="318">
        <f t="shared" si="8"/>
        <v>0</v>
      </c>
      <c r="AU16" s="318">
        <f t="shared" si="8"/>
        <v>0</v>
      </c>
      <c r="AV16" s="318">
        <v>1</v>
      </c>
      <c r="AW16" s="444">
        <f t="shared" si="5"/>
        <v>1</v>
      </c>
      <c r="AX16" s="318">
        <f t="shared" si="5"/>
        <v>0</v>
      </c>
      <c r="AY16" s="318">
        <f t="shared" si="5"/>
        <v>0</v>
      </c>
      <c r="AZ16" s="459">
        <f t="shared" si="5"/>
        <v>0</v>
      </c>
      <c r="BA16" s="450">
        <f>SUM(AV16:AZ16)</f>
        <v>2</v>
      </c>
      <c r="BB16" s="451">
        <f t="shared" si="7"/>
        <v>0.4</v>
      </c>
      <c r="BC16" s="445"/>
      <c r="BD16" s="445"/>
      <c r="BE16" s="445"/>
    </row>
    <row r="17" spans="1:57" s="275" customFormat="1" ht="91" hidden="1" x14ac:dyDescent="0.35">
      <c r="A17" s="399" t="s">
        <v>64</v>
      </c>
      <c r="B17" s="399" t="s">
        <v>771</v>
      </c>
      <c r="C17" s="399" t="s">
        <v>74</v>
      </c>
      <c r="D17" s="305" t="s">
        <v>37</v>
      </c>
      <c r="E17" s="399" t="s">
        <v>470</v>
      </c>
      <c r="F17" s="399" t="s">
        <v>714</v>
      </c>
      <c r="G17" s="399" t="s">
        <v>225</v>
      </c>
      <c r="H17" s="396" t="s">
        <v>696</v>
      </c>
      <c r="I17" s="477">
        <v>46</v>
      </c>
      <c r="J17" s="396" t="s">
        <v>839</v>
      </c>
      <c r="K17" s="396" t="s">
        <v>1182</v>
      </c>
      <c r="L17" s="488"/>
      <c r="M17" s="308" t="s">
        <v>845</v>
      </c>
      <c r="N17" s="479">
        <v>45565</v>
      </c>
      <c r="O17" s="479" t="s">
        <v>887</v>
      </c>
      <c r="P17" s="310" t="s">
        <v>70</v>
      </c>
      <c r="Q17" s="312" t="s">
        <v>220</v>
      </c>
      <c r="R17" s="403" t="s">
        <v>16</v>
      </c>
      <c r="S17" s="403">
        <v>3</v>
      </c>
      <c r="T17" s="403" t="s">
        <v>73</v>
      </c>
      <c r="U17" s="403" t="s">
        <v>181</v>
      </c>
      <c r="V17" s="312">
        <v>20</v>
      </c>
      <c r="W17" s="489">
        <v>20</v>
      </c>
      <c r="X17" s="314">
        <v>20</v>
      </c>
      <c r="Y17" s="314">
        <v>20</v>
      </c>
      <c r="Z17" s="315">
        <v>20</v>
      </c>
      <c r="AA17" s="481">
        <f t="shared" si="1"/>
        <v>100</v>
      </c>
      <c r="AB17" s="317" t="s">
        <v>1182</v>
      </c>
      <c r="AC17" s="318">
        <f t="shared" si="2"/>
        <v>0</v>
      </c>
      <c r="AD17" s="318">
        <f t="shared" si="2"/>
        <v>0</v>
      </c>
      <c r="AE17" s="318">
        <f t="shared" si="2"/>
        <v>0</v>
      </c>
      <c r="AF17" s="318">
        <f t="shared" si="2"/>
        <v>0</v>
      </c>
      <c r="AG17" s="319" t="str">
        <f>IF(AV$8=H17,$J17,0)</f>
        <v>Active</v>
      </c>
      <c r="AH17" s="318">
        <f t="shared" si="3"/>
        <v>0</v>
      </c>
      <c r="AI17" s="318">
        <f t="shared" si="3"/>
        <v>0</v>
      </c>
      <c r="AJ17" s="318">
        <f t="shared" si="3"/>
        <v>0</v>
      </c>
      <c r="AK17" s="318">
        <f t="shared" si="3"/>
        <v>0</v>
      </c>
      <c r="AL17" s="319" t="str">
        <f>IF(AV$8=H17,$D17,0)</f>
        <v>DEQ/DCR</v>
      </c>
      <c r="AM17" s="318">
        <f t="shared" si="4"/>
        <v>0</v>
      </c>
      <c r="AN17" s="318">
        <f t="shared" si="4"/>
        <v>0</v>
      </c>
      <c r="AO17" s="318">
        <f t="shared" si="4"/>
        <v>0</v>
      </c>
      <c r="AP17" s="318">
        <f t="shared" si="4"/>
        <v>0</v>
      </c>
      <c r="AQ17" s="318" t="str">
        <f>IF(AV$8=H17,$M17,0)</f>
        <v>[DEQ Staff]</v>
      </c>
      <c r="AR17" s="318">
        <f t="shared" si="8"/>
        <v>0</v>
      </c>
      <c r="AS17" s="318">
        <f t="shared" si="8"/>
        <v>0</v>
      </c>
      <c r="AT17" s="318">
        <f t="shared" si="8"/>
        <v>0</v>
      </c>
      <c r="AU17" s="318">
        <f t="shared" si="8"/>
        <v>0</v>
      </c>
      <c r="AV17" s="320">
        <f>IF(AV$8=H17,$I17,0)</f>
        <v>46</v>
      </c>
      <c r="AW17" s="318">
        <f t="shared" si="5"/>
        <v>0</v>
      </c>
      <c r="AX17" s="318">
        <f t="shared" si="5"/>
        <v>0</v>
      </c>
      <c r="AY17" s="318">
        <f t="shared" si="5"/>
        <v>0</v>
      </c>
      <c r="AZ17" s="318">
        <f t="shared" si="5"/>
        <v>0</v>
      </c>
      <c r="BA17" s="481">
        <f t="shared" si="6"/>
        <v>46</v>
      </c>
      <c r="BB17" s="482">
        <f t="shared" si="7"/>
        <v>0.46</v>
      </c>
    </row>
    <row r="18" spans="1:57" s="359" customFormat="1" ht="91" x14ac:dyDescent="0.35">
      <c r="A18" s="324" t="s">
        <v>64</v>
      </c>
      <c r="B18" s="325" t="s">
        <v>771</v>
      </c>
      <c r="C18" s="324" t="s">
        <v>74</v>
      </c>
      <c r="D18" s="462" t="s">
        <v>852</v>
      </c>
      <c r="E18" s="325" t="s">
        <v>470</v>
      </c>
      <c r="F18" s="324" t="s">
        <v>714</v>
      </c>
      <c r="G18" s="324" t="s">
        <v>225</v>
      </c>
      <c r="H18" s="455" t="s">
        <v>699</v>
      </c>
      <c r="I18" s="270">
        <v>28</v>
      </c>
      <c r="J18" s="446" t="s">
        <v>839</v>
      </c>
      <c r="K18" s="270" t="s">
        <v>1381</v>
      </c>
      <c r="L18" s="270" t="s">
        <v>1447</v>
      </c>
      <c r="M18" s="463" t="s">
        <v>845</v>
      </c>
      <c r="N18" s="447">
        <v>45565</v>
      </c>
      <c r="O18" s="448" t="s">
        <v>887</v>
      </c>
      <c r="P18" s="464" t="s">
        <v>70</v>
      </c>
      <c r="Q18" s="458" t="s">
        <v>220</v>
      </c>
      <c r="R18" s="450" t="s">
        <v>16</v>
      </c>
      <c r="S18" s="450">
        <v>3</v>
      </c>
      <c r="T18" s="450" t="s">
        <v>73</v>
      </c>
      <c r="U18" s="450" t="s">
        <v>181</v>
      </c>
      <c r="V18" s="465">
        <v>25</v>
      </c>
      <c r="W18" s="465">
        <v>25</v>
      </c>
      <c r="X18" s="465">
        <v>25</v>
      </c>
      <c r="Y18" s="465">
        <v>25</v>
      </c>
      <c r="Z18" s="465">
        <v>25</v>
      </c>
      <c r="AA18" s="450">
        <f t="shared" si="1"/>
        <v>125</v>
      </c>
      <c r="AB18" s="307" t="s">
        <v>1182</v>
      </c>
      <c r="AC18" s="444" t="str">
        <f t="shared" si="2"/>
        <v>28 animal waste systems installed within the Bay watershed area</v>
      </c>
      <c r="AD18" s="318">
        <f t="shared" si="2"/>
        <v>0</v>
      </c>
      <c r="AE18" s="318">
        <f t="shared" si="2"/>
        <v>0</v>
      </c>
      <c r="AF18" s="318">
        <f t="shared" si="2"/>
        <v>0</v>
      </c>
      <c r="AG18" s="319" t="s">
        <v>839</v>
      </c>
      <c r="AH18" s="444" t="str">
        <f t="shared" si="3"/>
        <v>Active</v>
      </c>
      <c r="AI18" s="318">
        <f t="shared" si="3"/>
        <v>0</v>
      </c>
      <c r="AJ18" s="318">
        <f t="shared" si="3"/>
        <v>0</v>
      </c>
      <c r="AK18" s="318">
        <f t="shared" si="3"/>
        <v>0</v>
      </c>
      <c r="AL18" s="318" t="s">
        <v>37</v>
      </c>
      <c r="AM18" s="444" t="str">
        <f t="shared" si="4"/>
        <v>DCR</v>
      </c>
      <c r="AN18" s="318">
        <f t="shared" si="4"/>
        <v>0</v>
      </c>
      <c r="AO18" s="318">
        <f t="shared" si="4"/>
        <v>0</v>
      </c>
      <c r="AP18" s="318">
        <f t="shared" si="4"/>
        <v>0</v>
      </c>
      <c r="AQ18" s="318" t="s">
        <v>845</v>
      </c>
      <c r="AR18" s="444" t="str">
        <f t="shared" si="8"/>
        <v>[DEQ Staff]</v>
      </c>
      <c r="AS18" s="318">
        <f t="shared" si="8"/>
        <v>0</v>
      </c>
      <c r="AT18" s="318">
        <f t="shared" si="8"/>
        <v>0</v>
      </c>
      <c r="AU18" s="318">
        <f t="shared" si="8"/>
        <v>0</v>
      </c>
      <c r="AV18" s="318">
        <v>46</v>
      </c>
      <c r="AW18" s="444">
        <f t="shared" si="5"/>
        <v>28</v>
      </c>
      <c r="AX18" s="318">
        <f t="shared" si="5"/>
        <v>0</v>
      </c>
      <c r="AY18" s="318">
        <f t="shared" si="5"/>
        <v>0</v>
      </c>
      <c r="AZ18" s="459">
        <f t="shared" si="5"/>
        <v>0</v>
      </c>
      <c r="BA18" s="450">
        <f t="shared" si="6"/>
        <v>74</v>
      </c>
      <c r="BB18" s="451">
        <f t="shared" si="7"/>
        <v>0.59199999999999997</v>
      </c>
      <c r="BC18" s="445"/>
      <c r="BD18" s="445"/>
      <c r="BE18" s="445"/>
    </row>
    <row r="19" spans="1:57" s="275" customFormat="1" ht="91" hidden="1" x14ac:dyDescent="0.35">
      <c r="A19" s="399" t="s">
        <v>64</v>
      </c>
      <c r="B19" s="399" t="s">
        <v>771</v>
      </c>
      <c r="C19" s="399" t="s">
        <v>74</v>
      </c>
      <c r="D19" s="305" t="s">
        <v>70</v>
      </c>
      <c r="E19" s="399" t="s">
        <v>471</v>
      </c>
      <c r="F19" s="399" t="s">
        <v>715</v>
      </c>
      <c r="G19" s="399" t="s">
        <v>1290</v>
      </c>
      <c r="H19" s="396" t="s">
        <v>696</v>
      </c>
      <c r="I19" s="477">
        <v>172225</v>
      </c>
      <c r="J19" s="396" t="s">
        <v>839</v>
      </c>
      <c r="K19" s="396" t="s">
        <v>1282</v>
      </c>
      <c r="L19" s="488"/>
      <c r="M19" s="308" t="s">
        <v>845</v>
      </c>
      <c r="N19" s="479">
        <v>45565</v>
      </c>
      <c r="O19" s="479" t="s">
        <v>887</v>
      </c>
      <c r="P19" s="310" t="s">
        <v>70</v>
      </c>
      <c r="Q19" s="312" t="s">
        <v>221</v>
      </c>
      <c r="R19" s="403" t="s">
        <v>16</v>
      </c>
      <c r="S19" s="403">
        <v>3</v>
      </c>
      <c r="T19" s="403" t="s">
        <v>73</v>
      </c>
      <c r="U19" s="403" t="s">
        <v>181</v>
      </c>
      <c r="V19" s="312">
        <v>172221</v>
      </c>
      <c r="W19" s="489">
        <v>1</v>
      </c>
      <c r="X19" s="314">
        <v>1</v>
      </c>
      <c r="Y19" s="314">
        <v>1</v>
      </c>
      <c r="Z19" s="315">
        <v>1</v>
      </c>
      <c r="AA19" s="481">
        <f>75000*5</f>
        <v>375000</v>
      </c>
      <c r="AB19" s="317" t="s">
        <v>1282</v>
      </c>
      <c r="AC19" s="318">
        <f t="shared" si="2"/>
        <v>0</v>
      </c>
      <c r="AD19" s="318">
        <f t="shared" si="2"/>
        <v>0</v>
      </c>
      <c r="AE19" s="318">
        <f t="shared" si="2"/>
        <v>0</v>
      </c>
      <c r="AF19" s="318">
        <f t="shared" si="2"/>
        <v>0</v>
      </c>
      <c r="AG19" s="319" t="str">
        <f>IF(AV$8=H19,$J19,0)</f>
        <v>Active</v>
      </c>
      <c r="AH19" s="318">
        <f t="shared" si="3"/>
        <v>0</v>
      </c>
      <c r="AI19" s="318">
        <f t="shared" si="3"/>
        <v>0</v>
      </c>
      <c r="AJ19" s="318">
        <f t="shared" si="3"/>
        <v>0</v>
      </c>
      <c r="AK19" s="318">
        <f t="shared" si="3"/>
        <v>0</v>
      </c>
      <c r="AL19" s="319" t="str">
        <f>IF(AV$8=H19,$D19,0)</f>
        <v>DCR</v>
      </c>
      <c r="AM19" s="318">
        <f t="shared" si="4"/>
        <v>0</v>
      </c>
      <c r="AN19" s="318">
        <f t="shared" si="4"/>
        <v>0</v>
      </c>
      <c r="AO19" s="318">
        <f t="shared" si="4"/>
        <v>0</v>
      </c>
      <c r="AP19" s="318">
        <f t="shared" si="4"/>
        <v>0</v>
      </c>
      <c r="AQ19" s="318" t="str">
        <f>IF(AV$8=H19,$M19,0)</f>
        <v>[DEQ Staff]</v>
      </c>
      <c r="AR19" s="318">
        <f t="shared" si="8"/>
        <v>0</v>
      </c>
      <c r="AS19" s="318">
        <f t="shared" si="8"/>
        <v>0</v>
      </c>
      <c r="AT19" s="318">
        <f t="shared" si="8"/>
        <v>0</v>
      </c>
      <c r="AU19" s="318">
        <f t="shared" si="8"/>
        <v>0</v>
      </c>
      <c r="AV19" s="320">
        <f>IF(AV$8=H19,$I19,0)</f>
        <v>172225</v>
      </c>
      <c r="AW19" s="318">
        <f t="shared" si="5"/>
        <v>0</v>
      </c>
      <c r="AX19" s="318">
        <f t="shared" si="5"/>
        <v>0</v>
      </c>
      <c r="AY19" s="318">
        <f t="shared" si="5"/>
        <v>0</v>
      </c>
      <c r="AZ19" s="318">
        <f t="shared" si="5"/>
        <v>0</v>
      </c>
      <c r="BA19" s="481">
        <f t="shared" si="6"/>
        <v>172225</v>
      </c>
      <c r="BB19" s="482">
        <f t="shared" si="7"/>
        <v>0.45926666666666666</v>
      </c>
    </row>
    <row r="20" spans="1:57" s="359" customFormat="1" ht="91" x14ac:dyDescent="0.35">
      <c r="A20" s="324" t="s">
        <v>64</v>
      </c>
      <c r="B20" s="325" t="s">
        <v>771</v>
      </c>
      <c r="C20" s="324" t="s">
        <v>74</v>
      </c>
      <c r="D20" s="462" t="s">
        <v>852</v>
      </c>
      <c r="E20" s="325" t="s">
        <v>471</v>
      </c>
      <c r="F20" s="324" t="s">
        <v>715</v>
      </c>
      <c r="G20" s="324" t="s">
        <v>224</v>
      </c>
      <c r="H20" s="455" t="s">
        <v>699</v>
      </c>
      <c r="I20" s="555">
        <v>296455</v>
      </c>
      <c r="J20" s="446" t="s">
        <v>839</v>
      </c>
      <c r="K20" s="270" t="s">
        <v>1382</v>
      </c>
      <c r="L20" s="270" t="s">
        <v>1447</v>
      </c>
      <c r="M20" s="463" t="s">
        <v>845</v>
      </c>
      <c r="N20" s="447">
        <v>45565</v>
      </c>
      <c r="O20" s="448" t="s">
        <v>887</v>
      </c>
      <c r="P20" s="464" t="s">
        <v>70</v>
      </c>
      <c r="Q20" s="458" t="s">
        <v>221</v>
      </c>
      <c r="R20" s="450" t="s">
        <v>16</v>
      </c>
      <c r="S20" s="450">
        <v>3</v>
      </c>
      <c r="T20" s="450" t="s">
        <v>73</v>
      </c>
      <c r="U20" s="450" t="s">
        <v>181</v>
      </c>
      <c r="V20" s="465">
        <v>175000</v>
      </c>
      <c r="W20" s="465">
        <v>175000</v>
      </c>
      <c r="X20" s="465">
        <v>175000</v>
      </c>
      <c r="Y20" s="465">
        <v>175000</v>
      </c>
      <c r="Z20" s="465">
        <v>175000</v>
      </c>
      <c r="AA20" s="450">
        <f>SUM(V20:Z20)</f>
        <v>875000</v>
      </c>
      <c r="AB20" s="307" t="s">
        <v>1282</v>
      </c>
      <c r="AC20" s="444" t="str">
        <f t="shared" si="2"/>
        <v xml:space="preserve">DCR’s emphasis for agricultural BMP implementation focuses on efficient nutrient and sediment reduction and includes priority practices such as cover crops. 296,455 acres of cover crops completed within the bay area. </v>
      </c>
      <c r="AD20" s="318">
        <f t="shared" si="2"/>
        <v>0</v>
      </c>
      <c r="AE20" s="318">
        <f t="shared" si="2"/>
        <v>0</v>
      </c>
      <c r="AF20" s="318">
        <f t="shared" si="2"/>
        <v>0</v>
      </c>
      <c r="AG20" s="319" t="s">
        <v>839</v>
      </c>
      <c r="AH20" s="444" t="str">
        <f t="shared" si="3"/>
        <v>Active</v>
      </c>
      <c r="AI20" s="318">
        <f t="shared" si="3"/>
        <v>0</v>
      </c>
      <c r="AJ20" s="318">
        <f t="shared" si="3"/>
        <v>0</v>
      </c>
      <c r="AK20" s="318">
        <f t="shared" si="3"/>
        <v>0</v>
      </c>
      <c r="AL20" s="318" t="s">
        <v>70</v>
      </c>
      <c r="AM20" s="444" t="str">
        <f t="shared" si="4"/>
        <v>DCR</v>
      </c>
      <c r="AN20" s="318">
        <f t="shared" si="4"/>
        <v>0</v>
      </c>
      <c r="AO20" s="318">
        <f t="shared" si="4"/>
        <v>0</v>
      </c>
      <c r="AP20" s="318">
        <f t="shared" si="4"/>
        <v>0</v>
      </c>
      <c r="AQ20" s="318" t="s">
        <v>845</v>
      </c>
      <c r="AR20" s="444" t="str">
        <f t="shared" si="8"/>
        <v>[DEQ Staff]</v>
      </c>
      <c r="AS20" s="318">
        <f t="shared" si="8"/>
        <v>0</v>
      </c>
      <c r="AT20" s="318">
        <f t="shared" si="8"/>
        <v>0</v>
      </c>
      <c r="AU20" s="318">
        <f t="shared" si="8"/>
        <v>0</v>
      </c>
      <c r="AV20" s="318">
        <v>172225</v>
      </c>
      <c r="AW20" s="444">
        <f t="shared" si="5"/>
        <v>296455</v>
      </c>
      <c r="AX20" s="318">
        <f t="shared" si="5"/>
        <v>0</v>
      </c>
      <c r="AY20" s="318">
        <f t="shared" si="5"/>
        <v>0</v>
      </c>
      <c r="AZ20" s="459">
        <f t="shared" si="5"/>
        <v>0</v>
      </c>
      <c r="BA20" s="450">
        <f t="shared" si="6"/>
        <v>468680</v>
      </c>
      <c r="BB20" s="451">
        <f t="shared" si="7"/>
        <v>0.53563428571428573</v>
      </c>
      <c r="BC20" s="445"/>
      <c r="BD20" s="445"/>
      <c r="BE20" s="445"/>
    </row>
    <row r="21" spans="1:57" s="275" customFormat="1" ht="91" hidden="1" x14ac:dyDescent="0.35">
      <c r="A21" s="399" t="s">
        <v>64</v>
      </c>
      <c r="B21" s="399" t="s">
        <v>771</v>
      </c>
      <c r="C21" s="399" t="s">
        <v>74</v>
      </c>
      <c r="D21" s="305" t="s">
        <v>70</v>
      </c>
      <c r="E21" s="399" t="s">
        <v>472</v>
      </c>
      <c r="F21" s="399" t="s">
        <v>716</v>
      </c>
      <c r="G21" s="399" t="s">
        <v>1283</v>
      </c>
      <c r="H21" s="396" t="s">
        <v>696</v>
      </c>
      <c r="I21" s="477">
        <v>2516</v>
      </c>
      <c r="J21" s="396" t="s">
        <v>839</v>
      </c>
      <c r="K21" s="396" t="s">
        <v>1183</v>
      </c>
      <c r="L21" s="488"/>
      <c r="M21" s="308" t="s">
        <v>845</v>
      </c>
      <c r="N21" s="479">
        <v>45565</v>
      </c>
      <c r="O21" s="479" t="s">
        <v>887</v>
      </c>
      <c r="P21" s="310" t="s">
        <v>70</v>
      </c>
      <c r="Q21" s="312" t="s">
        <v>222</v>
      </c>
      <c r="R21" s="403" t="s">
        <v>16</v>
      </c>
      <c r="S21" s="403">
        <v>3</v>
      </c>
      <c r="T21" s="403" t="s">
        <v>73</v>
      </c>
      <c r="U21" s="403" t="s">
        <v>181</v>
      </c>
      <c r="V21" s="312">
        <v>1000</v>
      </c>
      <c r="W21" s="489">
        <v>1000</v>
      </c>
      <c r="X21" s="314">
        <v>1000</v>
      </c>
      <c r="Y21" s="314">
        <v>1000</v>
      </c>
      <c r="Z21" s="315">
        <v>1000</v>
      </c>
      <c r="AA21" s="481">
        <f>SUM(V21:Z21)</f>
        <v>5000</v>
      </c>
      <c r="AB21" s="317" t="s">
        <v>1183</v>
      </c>
      <c r="AC21" s="318">
        <f t="shared" si="2"/>
        <v>0</v>
      </c>
      <c r="AD21" s="318">
        <f t="shared" si="2"/>
        <v>0</v>
      </c>
      <c r="AE21" s="318">
        <f t="shared" si="2"/>
        <v>0</v>
      </c>
      <c r="AF21" s="318">
        <f t="shared" si="2"/>
        <v>0</v>
      </c>
      <c r="AG21" s="319" t="str">
        <f>IF(AV$8=H21,$J21,0)</f>
        <v>Active</v>
      </c>
      <c r="AH21" s="318">
        <f t="shared" si="3"/>
        <v>0</v>
      </c>
      <c r="AI21" s="318">
        <f t="shared" si="3"/>
        <v>0</v>
      </c>
      <c r="AJ21" s="318">
        <f t="shared" si="3"/>
        <v>0</v>
      </c>
      <c r="AK21" s="318">
        <f t="shared" si="3"/>
        <v>0</v>
      </c>
      <c r="AL21" s="319" t="str">
        <f>IF(AV$8=H21,$D21,0)</f>
        <v>DCR</v>
      </c>
      <c r="AM21" s="318">
        <f t="shared" si="4"/>
        <v>0</v>
      </c>
      <c r="AN21" s="318">
        <f t="shared" si="4"/>
        <v>0</v>
      </c>
      <c r="AO21" s="318">
        <f t="shared" si="4"/>
        <v>0</v>
      </c>
      <c r="AP21" s="318">
        <f t="shared" si="4"/>
        <v>0</v>
      </c>
      <c r="AQ21" s="318" t="str">
        <f>IF(AV$8=H21,$M21,0)</f>
        <v>[DEQ Staff]</v>
      </c>
      <c r="AR21" s="318">
        <f t="shared" si="8"/>
        <v>0</v>
      </c>
      <c r="AS21" s="318">
        <f t="shared" si="8"/>
        <v>0</v>
      </c>
      <c r="AT21" s="318">
        <f t="shared" si="8"/>
        <v>0</v>
      </c>
      <c r="AU21" s="318">
        <f t="shared" si="8"/>
        <v>0</v>
      </c>
      <c r="AV21" s="320">
        <f>IF(AV$8=H21,$I21,0)</f>
        <v>2516</v>
      </c>
      <c r="AW21" s="318">
        <f t="shared" si="5"/>
        <v>0</v>
      </c>
      <c r="AX21" s="318">
        <f t="shared" si="5"/>
        <v>0</v>
      </c>
      <c r="AY21" s="318">
        <f t="shared" si="5"/>
        <v>0</v>
      </c>
      <c r="AZ21" s="318">
        <f t="shared" si="5"/>
        <v>0</v>
      </c>
      <c r="BA21" s="481">
        <f t="shared" si="6"/>
        <v>2516</v>
      </c>
      <c r="BB21" s="482">
        <f t="shared" si="7"/>
        <v>0.50319999999999998</v>
      </c>
    </row>
    <row r="22" spans="1:57" s="359" customFormat="1" ht="91" x14ac:dyDescent="0.35">
      <c r="A22" s="324" t="s">
        <v>64</v>
      </c>
      <c r="B22" s="325" t="s">
        <v>771</v>
      </c>
      <c r="C22" s="324" t="s">
        <v>74</v>
      </c>
      <c r="D22" s="462" t="s">
        <v>852</v>
      </c>
      <c r="E22" s="325" t="s">
        <v>472</v>
      </c>
      <c r="F22" s="324" t="s">
        <v>716</v>
      </c>
      <c r="G22" s="324" t="s">
        <v>224</v>
      </c>
      <c r="H22" s="455" t="s">
        <v>699</v>
      </c>
      <c r="I22" s="555">
        <v>2141</v>
      </c>
      <c r="J22" s="446" t="s">
        <v>839</v>
      </c>
      <c r="K22" s="270" t="s">
        <v>1383</v>
      </c>
      <c r="L22" s="270" t="s">
        <v>1447</v>
      </c>
      <c r="M22" s="463" t="s">
        <v>845</v>
      </c>
      <c r="N22" s="447">
        <v>45565</v>
      </c>
      <c r="O22" s="448" t="s">
        <v>887</v>
      </c>
      <c r="P22" s="464" t="s">
        <v>70</v>
      </c>
      <c r="Q22" s="458" t="s">
        <v>222</v>
      </c>
      <c r="R22" s="450" t="s">
        <v>16</v>
      </c>
      <c r="S22" s="450">
        <v>3</v>
      </c>
      <c r="T22" s="450" t="s">
        <v>73</v>
      </c>
      <c r="U22" s="450" t="s">
        <v>181</v>
      </c>
      <c r="V22" s="465">
        <v>2000</v>
      </c>
      <c r="W22" s="465">
        <v>2000</v>
      </c>
      <c r="X22" s="465">
        <v>2000</v>
      </c>
      <c r="Y22" s="465">
        <v>2000</v>
      </c>
      <c r="Z22" s="465">
        <v>2000</v>
      </c>
      <c r="AA22" s="450">
        <f>SUM(V22:Z22)</f>
        <v>10000</v>
      </c>
      <c r="AB22" s="307" t="s">
        <v>1183</v>
      </c>
      <c r="AC22" s="444" t="str">
        <f t="shared" si="2"/>
        <v>Collectively 2,141 acres of riparian buffer were created and/or installed within the Chesapeake Bay in FY2021.</v>
      </c>
      <c r="AD22" s="318">
        <f t="shared" si="2"/>
        <v>0</v>
      </c>
      <c r="AE22" s="318">
        <f t="shared" si="2"/>
        <v>0</v>
      </c>
      <c r="AF22" s="318">
        <f t="shared" si="2"/>
        <v>0</v>
      </c>
      <c r="AG22" s="319" t="s">
        <v>839</v>
      </c>
      <c r="AH22" s="444" t="str">
        <f t="shared" si="3"/>
        <v>Active</v>
      </c>
      <c r="AI22" s="318">
        <f t="shared" si="3"/>
        <v>0</v>
      </c>
      <c r="AJ22" s="318">
        <f t="shared" si="3"/>
        <v>0</v>
      </c>
      <c r="AK22" s="318">
        <f t="shared" si="3"/>
        <v>0</v>
      </c>
      <c r="AL22" s="318" t="s">
        <v>70</v>
      </c>
      <c r="AM22" s="444" t="str">
        <f t="shared" si="4"/>
        <v>DCR</v>
      </c>
      <c r="AN22" s="318">
        <f t="shared" si="4"/>
        <v>0</v>
      </c>
      <c r="AO22" s="318">
        <f t="shared" si="4"/>
        <v>0</v>
      </c>
      <c r="AP22" s="318">
        <f t="shared" si="4"/>
        <v>0</v>
      </c>
      <c r="AQ22" s="318" t="s">
        <v>845</v>
      </c>
      <c r="AR22" s="444" t="str">
        <f t="shared" si="8"/>
        <v>[DEQ Staff]</v>
      </c>
      <c r="AS22" s="318">
        <f t="shared" si="8"/>
        <v>0</v>
      </c>
      <c r="AT22" s="318">
        <f t="shared" si="8"/>
        <v>0</v>
      </c>
      <c r="AU22" s="318">
        <f t="shared" si="8"/>
        <v>0</v>
      </c>
      <c r="AV22" s="318">
        <v>2516</v>
      </c>
      <c r="AW22" s="444">
        <f t="shared" si="5"/>
        <v>2141</v>
      </c>
      <c r="AX22" s="318">
        <f t="shared" si="5"/>
        <v>0</v>
      </c>
      <c r="AY22" s="318">
        <f t="shared" si="5"/>
        <v>0</v>
      </c>
      <c r="AZ22" s="459">
        <f t="shared" si="5"/>
        <v>0</v>
      </c>
      <c r="BA22" s="450">
        <f t="shared" si="6"/>
        <v>4657</v>
      </c>
      <c r="BB22" s="451">
        <f t="shared" si="7"/>
        <v>0.4657</v>
      </c>
    </row>
    <row r="23" spans="1:57" s="275" customFormat="1" ht="91" hidden="1" x14ac:dyDescent="0.35">
      <c r="A23" s="399" t="s">
        <v>64</v>
      </c>
      <c r="B23" s="399" t="s">
        <v>771</v>
      </c>
      <c r="C23" s="399" t="s">
        <v>74</v>
      </c>
      <c r="D23" s="305" t="s">
        <v>70</v>
      </c>
      <c r="E23" s="399" t="s">
        <v>466</v>
      </c>
      <c r="F23" s="399" t="s">
        <v>717</v>
      </c>
      <c r="G23" s="399" t="s">
        <v>226</v>
      </c>
      <c r="H23" s="396" t="s">
        <v>696</v>
      </c>
      <c r="I23" s="477">
        <v>1719400</v>
      </c>
      <c r="J23" s="396" t="s">
        <v>839</v>
      </c>
      <c r="K23" s="396" t="s">
        <v>1261</v>
      </c>
      <c r="L23" s="488"/>
      <c r="M23" s="308" t="s">
        <v>845</v>
      </c>
      <c r="N23" s="479">
        <v>45565</v>
      </c>
      <c r="O23" s="479" t="s">
        <v>887</v>
      </c>
      <c r="P23" s="310" t="s">
        <v>70</v>
      </c>
      <c r="Q23" s="312" t="s">
        <v>223</v>
      </c>
      <c r="R23" s="403" t="s">
        <v>16</v>
      </c>
      <c r="S23" s="403">
        <v>3</v>
      </c>
      <c r="T23" s="403" t="s">
        <v>73</v>
      </c>
      <c r="U23" s="403" t="s">
        <v>181</v>
      </c>
      <c r="V23" s="312">
        <v>750000</v>
      </c>
      <c r="W23" s="399">
        <v>750000</v>
      </c>
      <c r="X23" s="312">
        <v>750000</v>
      </c>
      <c r="Y23" s="312">
        <v>750000</v>
      </c>
      <c r="Z23" s="312">
        <v>750000</v>
      </c>
      <c r="AA23" s="481">
        <f>SUM(V23:Z23)</f>
        <v>3750000</v>
      </c>
      <c r="AB23" s="317" t="s">
        <v>1261</v>
      </c>
      <c r="AC23" s="318">
        <f t="shared" si="2"/>
        <v>0</v>
      </c>
      <c r="AD23" s="318">
        <f t="shared" si="2"/>
        <v>0</v>
      </c>
      <c r="AE23" s="318">
        <f t="shared" si="2"/>
        <v>0</v>
      </c>
      <c r="AF23" s="318">
        <f t="shared" si="2"/>
        <v>0</v>
      </c>
      <c r="AG23" s="319" t="str">
        <f>IF(AV$8=H23,$J23,0)</f>
        <v>Active</v>
      </c>
      <c r="AH23" s="318">
        <f t="shared" si="3"/>
        <v>0</v>
      </c>
      <c r="AI23" s="318">
        <f t="shared" si="3"/>
        <v>0</v>
      </c>
      <c r="AJ23" s="318">
        <f t="shared" si="3"/>
        <v>0</v>
      </c>
      <c r="AK23" s="318">
        <f t="shared" si="3"/>
        <v>0</v>
      </c>
      <c r="AL23" s="319" t="str">
        <f>IF(AV$8=H23,$D23,0)</f>
        <v>DCR</v>
      </c>
      <c r="AM23" s="318">
        <f t="shared" si="4"/>
        <v>0</v>
      </c>
      <c r="AN23" s="318">
        <f t="shared" si="4"/>
        <v>0</v>
      </c>
      <c r="AO23" s="318">
        <f t="shared" si="4"/>
        <v>0</v>
      </c>
      <c r="AP23" s="318">
        <f t="shared" si="4"/>
        <v>0</v>
      </c>
      <c r="AQ23" s="318" t="str">
        <f>IF(AV$8=H23,$M23,0)</f>
        <v>[DEQ Staff]</v>
      </c>
      <c r="AR23" s="318">
        <f t="shared" si="8"/>
        <v>0</v>
      </c>
      <c r="AS23" s="318">
        <f t="shared" si="8"/>
        <v>0</v>
      </c>
      <c r="AT23" s="318">
        <f t="shared" si="8"/>
        <v>0</v>
      </c>
      <c r="AU23" s="318">
        <f t="shared" si="8"/>
        <v>0</v>
      </c>
      <c r="AV23" s="320">
        <f>IF(AV$8=H23,$I23,0)</f>
        <v>1719400</v>
      </c>
      <c r="AW23" s="318">
        <f t="shared" si="5"/>
        <v>0</v>
      </c>
      <c r="AX23" s="318">
        <f t="shared" si="5"/>
        <v>0</v>
      </c>
      <c r="AY23" s="318">
        <f t="shared" si="5"/>
        <v>0</v>
      </c>
      <c r="AZ23" s="318">
        <f t="shared" si="5"/>
        <v>0</v>
      </c>
      <c r="BA23" s="481">
        <f t="shared" si="6"/>
        <v>1719400</v>
      </c>
      <c r="BB23" s="482">
        <f t="shared" si="7"/>
        <v>0.45850666666666667</v>
      </c>
    </row>
    <row r="24" spans="1:57" s="359" customFormat="1" ht="91" x14ac:dyDescent="0.35">
      <c r="A24" s="324" t="s">
        <v>64</v>
      </c>
      <c r="B24" s="325" t="s">
        <v>771</v>
      </c>
      <c r="C24" s="324" t="s">
        <v>74</v>
      </c>
      <c r="D24" s="462" t="s">
        <v>852</v>
      </c>
      <c r="E24" s="325" t="s">
        <v>466</v>
      </c>
      <c r="F24" s="324" t="s">
        <v>717</v>
      </c>
      <c r="G24" s="324" t="s">
        <v>226</v>
      </c>
      <c r="H24" s="455" t="s">
        <v>699</v>
      </c>
      <c r="I24" s="555">
        <v>1198821</v>
      </c>
      <c r="J24" s="446" t="s">
        <v>839</v>
      </c>
      <c r="K24" s="270" t="s">
        <v>1384</v>
      </c>
      <c r="L24" s="270" t="s">
        <v>1447</v>
      </c>
      <c r="M24" s="463" t="s">
        <v>845</v>
      </c>
      <c r="N24" s="447">
        <v>45565</v>
      </c>
      <c r="O24" s="448" t="s">
        <v>887</v>
      </c>
      <c r="P24" s="464" t="s">
        <v>70</v>
      </c>
      <c r="Q24" s="458" t="s">
        <v>223</v>
      </c>
      <c r="R24" s="450" t="s">
        <v>16</v>
      </c>
      <c r="S24" s="450">
        <v>3</v>
      </c>
      <c r="T24" s="450" t="s">
        <v>73</v>
      </c>
      <c r="U24" s="450" t="s">
        <v>181</v>
      </c>
      <c r="V24" s="465">
        <v>1100000</v>
      </c>
      <c r="W24" s="465">
        <v>1100000</v>
      </c>
      <c r="X24" s="465">
        <v>1100000</v>
      </c>
      <c r="Y24" s="465">
        <v>1100000</v>
      </c>
      <c r="Z24" s="465">
        <v>1100000</v>
      </c>
      <c r="AA24" s="450">
        <f>SUM(V24:Z24)</f>
        <v>5500000</v>
      </c>
      <c r="AB24" s="307" t="s">
        <v>1261</v>
      </c>
      <c r="AC24" s="444" t="str">
        <f t="shared" si="2"/>
        <v>1,198,821,400 linear feet of stream exclusion were installed in FY21 within the Chesapeake Bay</v>
      </c>
      <c r="AD24" s="318">
        <f t="shared" si="2"/>
        <v>0</v>
      </c>
      <c r="AE24" s="318">
        <f t="shared" si="2"/>
        <v>0</v>
      </c>
      <c r="AF24" s="318">
        <f t="shared" si="2"/>
        <v>0</v>
      </c>
      <c r="AG24" s="319" t="s">
        <v>839</v>
      </c>
      <c r="AH24" s="444" t="str">
        <f t="shared" si="3"/>
        <v>Active</v>
      </c>
      <c r="AI24" s="318">
        <f t="shared" si="3"/>
        <v>0</v>
      </c>
      <c r="AJ24" s="318">
        <f t="shared" si="3"/>
        <v>0</v>
      </c>
      <c r="AK24" s="318">
        <f t="shared" si="3"/>
        <v>0</v>
      </c>
      <c r="AL24" s="318" t="s">
        <v>70</v>
      </c>
      <c r="AM24" s="444" t="str">
        <f t="shared" si="4"/>
        <v>DCR</v>
      </c>
      <c r="AN24" s="318">
        <f t="shared" si="4"/>
        <v>0</v>
      </c>
      <c r="AO24" s="318">
        <f t="shared" si="4"/>
        <v>0</v>
      </c>
      <c r="AP24" s="318">
        <f t="shared" si="4"/>
        <v>0</v>
      </c>
      <c r="AQ24" s="318" t="s">
        <v>845</v>
      </c>
      <c r="AR24" s="444" t="str">
        <f t="shared" si="8"/>
        <v>[DEQ Staff]</v>
      </c>
      <c r="AS24" s="318">
        <f t="shared" si="8"/>
        <v>0</v>
      </c>
      <c r="AT24" s="318">
        <f t="shared" si="8"/>
        <v>0</v>
      </c>
      <c r="AU24" s="318">
        <f t="shared" si="8"/>
        <v>0</v>
      </c>
      <c r="AV24" s="318">
        <v>1719400</v>
      </c>
      <c r="AW24" s="444">
        <f t="shared" si="5"/>
        <v>1198821</v>
      </c>
      <c r="AX24" s="318">
        <f t="shared" si="5"/>
        <v>0</v>
      </c>
      <c r="AY24" s="318">
        <f t="shared" si="5"/>
        <v>0</v>
      </c>
      <c r="AZ24" s="459">
        <f t="shared" si="5"/>
        <v>0</v>
      </c>
      <c r="BA24" s="450">
        <f t="shared" si="6"/>
        <v>2918221</v>
      </c>
      <c r="BB24" s="451">
        <f t="shared" si="7"/>
        <v>0.53058563636363631</v>
      </c>
      <c r="BC24" s="445"/>
      <c r="BD24" s="445"/>
      <c r="BE24" s="445"/>
    </row>
    <row r="25" spans="1:57" s="275" customFormat="1" ht="40.5" hidden="1" customHeight="1" x14ac:dyDescent="0.35">
      <c r="A25" s="399" t="s">
        <v>64</v>
      </c>
      <c r="B25" s="399" t="s">
        <v>771</v>
      </c>
      <c r="C25" s="399" t="s">
        <v>74</v>
      </c>
      <c r="D25" s="305" t="s">
        <v>70</v>
      </c>
      <c r="E25" s="399" t="s">
        <v>473</v>
      </c>
      <c r="F25" s="399" t="s">
        <v>718</v>
      </c>
      <c r="G25" s="399" t="s">
        <v>1088</v>
      </c>
      <c r="H25" s="396" t="s">
        <v>696</v>
      </c>
      <c r="I25" s="477">
        <v>1</v>
      </c>
      <c r="J25" s="396" t="s">
        <v>839</v>
      </c>
      <c r="K25" s="396" t="s">
        <v>1141</v>
      </c>
      <c r="L25" s="488"/>
      <c r="M25" s="308" t="s">
        <v>845</v>
      </c>
      <c r="N25" s="479">
        <v>45565</v>
      </c>
      <c r="O25" s="479" t="s">
        <v>887</v>
      </c>
      <c r="P25" s="310" t="s">
        <v>70</v>
      </c>
      <c r="Q25" s="312" t="s">
        <v>263</v>
      </c>
      <c r="R25" s="403" t="s">
        <v>16</v>
      </c>
      <c r="S25" s="403">
        <v>3</v>
      </c>
      <c r="T25" s="403" t="s">
        <v>73</v>
      </c>
      <c r="U25" s="403" t="s">
        <v>181</v>
      </c>
      <c r="V25" s="312">
        <v>1</v>
      </c>
      <c r="W25" s="489">
        <v>1</v>
      </c>
      <c r="X25" s="314">
        <v>1</v>
      </c>
      <c r="Y25" s="314">
        <v>1</v>
      </c>
      <c r="Z25" s="315">
        <v>1</v>
      </c>
      <c r="AA25" s="481">
        <v>5</v>
      </c>
      <c r="AB25" s="317" t="s">
        <v>1141</v>
      </c>
      <c r="AC25" s="318">
        <f t="shared" si="2"/>
        <v>0</v>
      </c>
      <c r="AD25" s="318">
        <f t="shared" si="2"/>
        <v>0</v>
      </c>
      <c r="AE25" s="318">
        <f t="shared" si="2"/>
        <v>0</v>
      </c>
      <c r="AF25" s="318">
        <f t="shared" si="2"/>
        <v>0</v>
      </c>
      <c r="AG25" s="319" t="str">
        <f>IF(AV$8=H25,$J25,0)</f>
        <v>Active</v>
      </c>
      <c r="AH25" s="318">
        <f t="shared" si="3"/>
        <v>0</v>
      </c>
      <c r="AI25" s="318">
        <f t="shared" si="3"/>
        <v>0</v>
      </c>
      <c r="AJ25" s="318">
        <f t="shared" si="3"/>
        <v>0</v>
      </c>
      <c r="AK25" s="318">
        <f t="shared" si="3"/>
        <v>0</v>
      </c>
      <c r="AL25" s="319" t="str">
        <f>IF(AV$8=H25,$D25,0)</f>
        <v>DCR</v>
      </c>
      <c r="AM25" s="318">
        <f t="shared" si="4"/>
        <v>0</v>
      </c>
      <c r="AN25" s="318">
        <f t="shared" si="4"/>
        <v>0</v>
      </c>
      <c r="AO25" s="318">
        <f t="shared" si="4"/>
        <v>0</v>
      </c>
      <c r="AP25" s="318">
        <f t="shared" si="4"/>
        <v>0</v>
      </c>
      <c r="AQ25" s="318" t="str">
        <f>IF(AV$8=H25,$M25,0)</f>
        <v>[DEQ Staff]</v>
      </c>
      <c r="AR25" s="318">
        <f t="shared" si="8"/>
        <v>0</v>
      </c>
      <c r="AS25" s="318">
        <f t="shared" si="8"/>
        <v>0</v>
      </c>
      <c r="AT25" s="318">
        <f t="shared" si="8"/>
        <v>0</v>
      </c>
      <c r="AU25" s="318">
        <f t="shared" si="8"/>
        <v>0</v>
      </c>
      <c r="AV25" s="320">
        <f>IF(AV$8=H25,$I25,0)</f>
        <v>1</v>
      </c>
      <c r="AW25" s="318">
        <f t="shared" si="5"/>
        <v>0</v>
      </c>
      <c r="AX25" s="318">
        <f t="shared" si="5"/>
        <v>0</v>
      </c>
      <c r="AY25" s="318">
        <f t="shared" si="5"/>
        <v>0</v>
      </c>
      <c r="AZ25" s="318">
        <f t="shared" si="5"/>
        <v>0</v>
      </c>
      <c r="BA25" s="481">
        <f t="shared" si="6"/>
        <v>1</v>
      </c>
      <c r="BB25" s="482">
        <f t="shared" si="7"/>
        <v>0.2</v>
      </c>
    </row>
    <row r="26" spans="1:57" s="359" customFormat="1" ht="108.75" customHeight="1" x14ac:dyDescent="0.35">
      <c r="A26" s="324" t="s">
        <v>64</v>
      </c>
      <c r="B26" s="325" t="s">
        <v>771</v>
      </c>
      <c r="C26" s="324" t="s">
        <v>74</v>
      </c>
      <c r="D26" s="462" t="s">
        <v>852</v>
      </c>
      <c r="E26" s="325" t="s">
        <v>473</v>
      </c>
      <c r="F26" s="324" t="s">
        <v>718</v>
      </c>
      <c r="G26" s="324" t="s">
        <v>1566</v>
      </c>
      <c r="H26" s="455" t="s">
        <v>699</v>
      </c>
      <c r="I26" s="555">
        <v>30000</v>
      </c>
      <c r="J26" s="446" t="s">
        <v>839</v>
      </c>
      <c r="K26" s="270" t="s">
        <v>1385</v>
      </c>
      <c r="L26" s="270" t="s">
        <v>1446</v>
      </c>
      <c r="M26" s="463" t="s">
        <v>845</v>
      </c>
      <c r="N26" s="447">
        <v>45565</v>
      </c>
      <c r="O26" s="448" t="s">
        <v>887</v>
      </c>
      <c r="P26" s="464" t="s">
        <v>70</v>
      </c>
      <c r="Q26" s="458" t="s">
        <v>263</v>
      </c>
      <c r="R26" s="450" t="s">
        <v>16</v>
      </c>
      <c r="S26" s="450">
        <v>3</v>
      </c>
      <c r="T26" s="450" t="s">
        <v>73</v>
      </c>
      <c r="U26" s="450" t="s">
        <v>181</v>
      </c>
      <c r="V26" s="465">
        <v>1</v>
      </c>
      <c r="W26" s="325">
        <v>30000</v>
      </c>
      <c r="X26" s="313">
        <v>20000</v>
      </c>
      <c r="Y26" s="314">
        <v>20000</v>
      </c>
      <c r="Z26" s="315">
        <v>20000</v>
      </c>
      <c r="AA26" s="450">
        <f t="shared" ref="AA26:AA57" si="9">SUM(V26:Z26)</f>
        <v>90001</v>
      </c>
      <c r="AB26" s="307" t="s">
        <v>1141</v>
      </c>
      <c r="AC26" s="444" t="str">
        <f t="shared" si="2"/>
        <v>As a strategy in WIP III, poultry litter transported from these three key counties needs to increase from 5,000 – 6,000 tons annually to approximately 89,000 tons annually by year 2025. For FY 2021, 3,122 tons of litter were transported out of Accomack County, totaling $62,451.60 in payments. Out of Rockingham County 14,698 tons of litter were transported, totaling $210,959.03 in payments. FY 2021 contracts totaled just over 30,000 tons of litter that will be moved, however to date there has been no participation in Page County.</v>
      </c>
      <c r="AD26" s="318">
        <f t="shared" si="2"/>
        <v>0</v>
      </c>
      <c r="AE26" s="318">
        <f t="shared" si="2"/>
        <v>0</v>
      </c>
      <c r="AF26" s="318">
        <f t="shared" si="2"/>
        <v>0</v>
      </c>
      <c r="AG26" s="319" t="s">
        <v>839</v>
      </c>
      <c r="AH26" s="444" t="str">
        <f t="shared" si="3"/>
        <v>Active</v>
      </c>
      <c r="AI26" s="318">
        <f t="shared" si="3"/>
        <v>0</v>
      </c>
      <c r="AJ26" s="318">
        <f t="shared" si="3"/>
        <v>0</v>
      </c>
      <c r="AK26" s="318">
        <f t="shared" si="3"/>
        <v>0</v>
      </c>
      <c r="AL26" s="318" t="s">
        <v>70</v>
      </c>
      <c r="AM26" s="444" t="str">
        <f t="shared" si="4"/>
        <v>DCR</v>
      </c>
      <c r="AN26" s="318">
        <f t="shared" si="4"/>
        <v>0</v>
      </c>
      <c r="AO26" s="318">
        <f t="shared" si="4"/>
        <v>0</v>
      </c>
      <c r="AP26" s="318">
        <f t="shared" si="4"/>
        <v>0</v>
      </c>
      <c r="AQ26" s="318" t="s">
        <v>845</v>
      </c>
      <c r="AR26" s="444" t="str">
        <f t="shared" si="8"/>
        <v>[DEQ Staff]</v>
      </c>
      <c r="AS26" s="318">
        <f t="shared" si="8"/>
        <v>0</v>
      </c>
      <c r="AT26" s="318">
        <f t="shared" si="8"/>
        <v>0</v>
      </c>
      <c r="AU26" s="318">
        <f t="shared" si="8"/>
        <v>0</v>
      </c>
      <c r="AV26" s="318">
        <v>1</v>
      </c>
      <c r="AW26" s="444">
        <f t="shared" si="5"/>
        <v>30000</v>
      </c>
      <c r="AX26" s="318">
        <f t="shared" si="5"/>
        <v>0</v>
      </c>
      <c r="AY26" s="318">
        <f t="shared" si="5"/>
        <v>0</v>
      </c>
      <c r="AZ26" s="459">
        <f t="shared" si="5"/>
        <v>0</v>
      </c>
      <c r="BA26" s="450">
        <f t="shared" si="6"/>
        <v>30001</v>
      </c>
      <c r="BB26" s="451">
        <f t="shared" si="7"/>
        <v>0.33334074065843711</v>
      </c>
      <c r="BC26" s="445"/>
      <c r="BD26" s="445"/>
      <c r="BE26" s="445"/>
    </row>
    <row r="27" spans="1:57" s="275" customFormat="1" ht="44.25" hidden="1" customHeight="1" x14ac:dyDescent="0.35">
      <c r="A27" s="399" t="s">
        <v>64</v>
      </c>
      <c r="B27" s="399" t="s">
        <v>431</v>
      </c>
      <c r="C27" s="399" t="s">
        <v>76</v>
      </c>
      <c r="D27" s="305" t="s">
        <v>37</v>
      </c>
      <c r="E27" s="399" t="s">
        <v>431</v>
      </c>
      <c r="F27" s="399" t="s">
        <v>1038</v>
      </c>
      <c r="G27" s="399" t="s">
        <v>215</v>
      </c>
      <c r="H27" s="396" t="s">
        <v>696</v>
      </c>
      <c r="I27" s="477">
        <v>1</v>
      </c>
      <c r="J27" s="396" t="s">
        <v>839</v>
      </c>
      <c r="K27" s="396" t="s">
        <v>1140</v>
      </c>
      <c r="L27" s="488"/>
      <c r="M27" s="308" t="s">
        <v>845</v>
      </c>
      <c r="N27" s="479">
        <v>45565</v>
      </c>
      <c r="O27" s="479" t="s">
        <v>887</v>
      </c>
      <c r="P27" s="310" t="s">
        <v>70</v>
      </c>
      <c r="Q27" s="312" t="s">
        <v>77</v>
      </c>
      <c r="R27" s="403" t="s">
        <v>16</v>
      </c>
      <c r="S27" s="403">
        <v>5</v>
      </c>
      <c r="T27" s="403" t="s">
        <v>75</v>
      </c>
      <c r="U27" s="403" t="s">
        <v>174</v>
      </c>
      <c r="V27" s="312">
        <v>1</v>
      </c>
      <c r="W27" s="489">
        <v>0</v>
      </c>
      <c r="X27" s="314">
        <v>1</v>
      </c>
      <c r="Y27" s="314">
        <v>0</v>
      </c>
      <c r="Z27" s="315">
        <v>1</v>
      </c>
      <c r="AA27" s="481">
        <f t="shared" si="9"/>
        <v>3</v>
      </c>
      <c r="AB27" s="317" t="s">
        <v>1140</v>
      </c>
      <c r="AC27" s="318">
        <f t="shared" si="2"/>
        <v>0</v>
      </c>
      <c r="AD27" s="318">
        <f t="shared" si="2"/>
        <v>0</v>
      </c>
      <c r="AE27" s="318">
        <f t="shared" si="2"/>
        <v>0</v>
      </c>
      <c r="AF27" s="318">
        <f t="shared" si="2"/>
        <v>0</v>
      </c>
      <c r="AG27" s="319" t="str">
        <f>IF(AV$8=H27,$J27,0)</f>
        <v>Active</v>
      </c>
      <c r="AH27" s="318">
        <f t="shared" si="3"/>
        <v>0</v>
      </c>
      <c r="AI27" s="318">
        <f t="shared" si="3"/>
        <v>0</v>
      </c>
      <c r="AJ27" s="318">
        <f t="shared" si="3"/>
        <v>0</v>
      </c>
      <c r="AK27" s="318">
        <f t="shared" si="3"/>
        <v>0</v>
      </c>
      <c r="AL27" s="319" t="str">
        <f>IF(AV$8=H27,$D27,0)</f>
        <v>DEQ/DCR</v>
      </c>
      <c r="AM27" s="318">
        <f t="shared" si="4"/>
        <v>0</v>
      </c>
      <c r="AN27" s="318">
        <f t="shared" si="4"/>
        <v>0</v>
      </c>
      <c r="AO27" s="318">
        <f t="shared" si="4"/>
        <v>0</v>
      </c>
      <c r="AP27" s="318">
        <f t="shared" si="4"/>
        <v>0</v>
      </c>
      <c r="AQ27" s="318" t="str">
        <f>IF(AV$8=H27,$M27,0)</f>
        <v>[DEQ Staff]</v>
      </c>
      <c r="AR27" s="318">
        <f t="shared" si="8"/>
        <v>0</v>
      </c>
      <c r="AS27" s="318">
        <f t="shared" si="8"/>
        <v>0</v>
      </c>
      <c r="AT27" s="318">
        <f t="shared" si="8"/>
        <v>0</v>
      </c>
      <c r="AU27" s="318">
        <f t="shared" si="8"/>
        <v>0</v>
      </c>
      <c r="AV27" s="320">
        <f>IF(AV$8=H27,$I27,0)</f>
        <v>1</v>
      </c>
      <c r="AW27" s="318">
        <f t="shared" si="5"/>
        <v>0</v>
      </c>
      <c r="AX27" s="318">
        <f t="shared" si="5"/>
        <v>0</v>
      </c>
      <c r="AY27" s="318">
        <f t="shared" si="5"/>
        <v>0</v>
      </c>
      <c r="AZ27" s="318">
        <f t="shared" si="5"/>
        <v>0</v>
      </c>
      <c r="BA27" s="481">
        <f t="shared" si="6"/>
        <v>1</v>
      </c>
      <c r="BB27" s="482">
        <f t="shared" si="7"/>
        <v>0.33333333333333331</v>
      </c>
    </row>
    <row r="28" spans="1:57" s="359" customFormat="1" ht="78" x14ac:dyDescent="0.35">
      <c r="A28" s="324" t="s">
        <v>64</v>
      </c>
      <c r="B28" s="325" t="s">
        <v>431</v>
      </c>
      <c r="C28" s="324" t="s">
        <v>76</v>
      </c>
      <c r="D28" s="462" t="s">
        <v>852</v>
      </c>
      <c r="E28" s="325" t="s">
        <v>431</v>
      </c>
      <c r="F28" s="324" t="s">
        <v>1038</v>
      </c>
      <c r="G28" s="324" t="s">
        <v>1560</v>
      </c>
      <c r="H28" s="455" t="s">
        <v>699</v>
      </c>
      <c r="I28" s="270">
        <v>1</v>
      </c>
      <c r="J28" s="446" t="s">
        <v>839</v>
      </c>
      <c r="K28" s="270" t="s">
        <v>1499</v>
      </c>
      <c r="L28" s="270" t="s">
        <v>1452</v>
      </c>
      <c r="M28" s="463" t="s">
        <v>845</v>
      </c>
      <c r="N28" s="447">
        <v>45565</v>
      </c>
      <c r="O28" s="448" t="s">
        <v>887</v>
      </c>
      <c r="P28" s="464" t="s">
        <v>70</v>
      </c>
      <c r="Q28" s="458" t="s">
        <v>77</v>
      </c>
      <c r="R28" s="450" t="s">
        <v>16</v>
      </c>
      <c r="S28" s="450">
        <v>5</v>
      </c>
      <c r="T28" s="450" t="s">
        <v>75</v>
      </c>
      <c r="U28" s="450" t="s">
        <v>174</v>
      </c>
      <c r="V28" s="465">
        <v>1</v>
      </c>
      <c r="W28" s="325">
        <v>0</v>
      </c>
      <c r="X28" s="313">
        <v>1</v>
      </c>
      <c r="Y28" s="314">
        <v>0</v>
      </c>
      <c r="Z28" s="315">
        <v>1</v>
      </c>
      <c r="AA28" s="450">
        <f t="shared" si="9"/>
        <v>3</v>
      </c>
      <c r="AB28" s="307" t="s">
        <v>1140</v>
      </c>
      <c r="AC28" s="444" t="str">
        <f t="shared" si="2"/>
        <v>Agricultural pollution loads have  been evaluated for the potential for water quality degradation due to nonpoint sources (NPS) of pollution biennially since 1986 on a per hydrologic unit basis along with some indicators of where such degradation might have its greatest negative impact. Results are reported in the NPS Chapter of the Virginia Water Quality Assessment (305b) Report. NPS assessment was completed for the 2022 IR.</v>
      </c>
      <c r="AD28" s="318">
        <f t="shared" si="2"/>
        <v>0</v>
      </c>
      <c r="AE28" s="318">
        <f t="shared" si="2"/>
        <v>0</v>
      </c>
      <c r="AF28" s="318">
        <f t="shared" si="2"/>
        <v>0</v>
      </c>
      <c r="AG28" s="319" t="s">
        <v>839</v>
      </c>
      <c r="AH28" s="444" t="str">
        <f t="shared" si="3"/>
        <v>Active</v>
      </c>
      <c r="AI28" s="318">
        <f t="shared" si="3"/>
        <v>0</v>
      </c>
      <c r="AJ28" s="318">
        <f t="shared" si="3"/>
        <v>0</v>
      </c>
      <c r="AK28" s="318">
        <f t="shared" si="3"/>
        <v>0</v>
      </c>
      <c r="AL28" s="318" t="s">
        <v>37</v>
      </c>
      <c r="AM28" s="444" t="str">
        <f t="shared" si="4"/>
        <v>DCR</v>
      </c>
      <c r="AN28" s="318">
        <f t="shared" si="4"/>
        <v>0</v>
      </c>
      <c r="AO28" s="318">
        <f t="shared" si="4"/>
        <v>0</v>
      </c>
      <c r="AP28" s="318">
        <f t="shared" si="4"/>
        <v>0</v>
      </c>
      <c r="AQ28" s="318" t="s">
        <v>845</v>
      </c>
      <c r="AR28" s="444" t="str">
        <f t="shared" si="8"/>
        <v>[DEQ Staff]</v>
      </c>
      <c r="AS28" s="318">
        <f t="shared" si="8"/>
        <v>0</v>
      </c>
      <c r="AT28" s="318">
        <f t="shared" si="8"/>
        <v>0</v>
      </c>
      <c r="AU28" s="318">
        <f t="shared" si="8"/>
        <v>0</v>
      </c>
      <c r="AV28" s="318">
        <v>1</v>
      </c>
      <c r="AW28" s="444">
        <f t="shared" si="5"/>
        <v>1</v>
      </c>
      <c r="AX28" s="318">
        <f t="shared" si="5"/>
        <v>0</v>
      </c>
      <c r="AY28" s="318">
        <f t="shared" si="5"/>
        <v>0</v>
      </c>
      <c r="AZ28" s="459">
        <f t="shared" si="5"/>
        <v>0</v>
      </c>
      <c r="BA28" s="450">
        <f t="shared" si="6"/>
        <v>2</v>
      </c>
      <c r="BB28" s="451">
        <f t="shared" si="7"/>
        <v>0.66666666666666663</v>
      </c>
      <c r="BC28" s="445"/>
      <c r="BD28" s="445"/>
      <c r="BE28" s="445"/>
    </row>
    <row r="29" spans="1:57" s="275" customFormat="1" ht="78" hidden="1" x14ac:dyDescent="0.35">
      <c r="A29" s="399" t="s">
        <v>64</v>
      </c>
      <c r="B29" s="399" t="s">
        <v>772</v>
      </c>
      <c r="C29" s="399" t="s">
        <v>79</v>
      </c>
      <c r="D29" s="305" t="s">
        <v>70</v>
      </c>
      <c r="E29" s="399" t="s">
        <v>475</v>
      </c>
      <c r="F29" s="399" t="s">
        <v>721</v>
      </c>
      <c r="G29" s="399" t="s">
        <v>186</v>
      </c>
      <c r="H29" s="396" t="s">
        <v>696</v>
      </c>
      <c r="I29" s="477">
        <v>1</v>
      </c>
      <c r="J29" s="396" t="s">
        <v>839</v>
      </c>
      <c r="K29" s="396" t="s">
        <v>1142</v>
      </c>
      <c r="L29" s="488"/>
      <c r="M29" s="308" t="s">
        <v>845</v>
      </c>
      <c r="N29" s="479">
        <v>45565</v>
      </c>
      <c r="O29" s="479" t="s">
        <v>888</v>
      </c>
      <c r="P29" s="310" t="s">
        <v>70</v>
      </c>
      <c r="Q29" s="312" t="s">
        <v>72</v>
      </c>
      <c r="R29" s="403" t="s">
        <v>20</v>
      </c>
      <c r="S29" s="403">
        <v>7</v>
      </c>
      <c r="T29" s="403" t="s">
        <v>78</v>
      </c>
      <c r="U29" s="403" t="s">
        <v>181</v>
      </c>
      <c r="V29" s="312">
        <v>1</v>
      </c>
      <c r="W29" s="489">
        <v>1</v>
      </c>
      <c r="X29" s="314">
        <v>1</v>
      </c>
      <c r="Y29" s="314">
        <v>1</v>
      </c>
      <c r="Z29" s="315">
        <v>1</v>
      </c>
      <c r="AA29" s="481">
        <f t="shared" si="9"/>
        <v>5</v>
      </c>
      <c r="AB29" s="317" t="s">
        <v>1142</v>
      </c>
      <c r="AC29" s="318">
        <f t="shared" ref="AC29:AF48" si="10">IF(AC$6=$H29,$K29,0)</f>
        <v>0</v>
      </c>
      <c r="AD29" s="318">
        <f t="shared" si="10"/>
        <v>0</v>
      </c>
      <c r="AE29" s="318">
        <f t="shared" si="10"/>
        <v>0</v>
      </c>
      <c r="AF29" s="318">
        <f t="shared" si="10"/>
        <v>0</v>
      </c>
      <c r="AG29" s="319" t="str">
        <f>IF(AV$8=H29,$J29,0)</f>
        <v>Active</v>
      </c>
      <c r="AH29" s="318">
        <f t="shared" ref="AH29:AK48" si="11">IF(AH$6=$H29,$J29,0)</f>
        <v>0</v>
      </c>
      <c r="AI29" s="318">
        <f t="shared" si="11"/>
        <v>0</v>
      </c>
      <c r="AJ29" s="318">
        <f t="shared" si="11"/>
        <v>0</v>
      </c>
      <c r="AK29" s="318">
        <f t="shared" si="11"/>
        <v>0</v>
      </c>
      <c r="AL29" s="319" t="str">
        <f>IF(AV$8=H29,$D29,0)</f>
        <v>DCR</v>
      </c>
      <c r="AM29" s="318">
        <f t="shared" ref="AM29:AP48" si="12">IF(AM$6=$H29,$P29,0)</f>
        <v>0</v>
      </c>
      <c r="AN29" s="318">
        <f t="shared" si="12"/>
        <v>0</v>
      </c>
      <c r="AO29" s="318">
        <f t="shared" si="12"/>
        <v>0</v>
      </c>
      <c r="AP29" s="318">
        <f t="shared" si="12"/>
        <v>0</v>
      </c>
      <c r="AQ29" s="318" t="str">
        <f>IF(AV$8=H29,$M29,0)</f>
        <v>[DEQ Staff]</v>
      </c>
      <c r="AR29" s="318">
        <f t="shared" si="8"/>
        <v>0</v>
      </c>
      <c r="AS29" s="318">
        <f t="shared" si="8"/>
        <v>0</v>
      </c>
      <c r="AT29" s="318">
        <f t="shared" si="8"/>
        <v>0</v>
      </c>
      <c r="AU29" s="318">
        <f t="shared" si="8"/>
        <v>0</v>
      </c>
      <c r="AV29" s="320">
        <f>IF(AV$8=H29,$I29,0)</f>
        <v>1</v>
      </c>
      <c r="AW29" s="318">
        <f t="shared" ref="AW29:AZ48" si="13">IF(AW$6=$H29,$I29,0)</f>
        <v>0</v>
      </c>
      <c r="AX29" s="318">
        <f t="shared" si="13"/>
        <v>0</v>
      </c>
      <c r="AY29" s="318">
        <f t="shared" si="13"/>
        <v>0</v>
      </c>
      <c r="AZ29" s="318">
        <f t="shared" si="13"/>
        <v>0</v>
      </c>
      <c r="BA29" s="481">
        <f t="shared" si="6"/>
        <v>1</v>
      </c>
      <c r="BB29" s="482">
        <f t="shared" si="7"/>
        <v>0.2</v>
      </c>
    </row>
    <row r="30" spans="1:57" s="359" customFormat="1" ht="78" x14ac:dyDescent="0.35">
      <c r="A30" s="324" t="s">
        <v>64</v>
      </c>
      <c r="B30" s="325" t="s">
        <v>772</v>
      </c>
      <c r="C30" s="324" t="s">
        <v>79</v>
      </c>
      <c r="D30" s="462" t="s">
        <v>852</v>
      </c>
      <c r="E30" s="325" t="s">
        <v>475</v>
      </c>
      <c r="F30" s="324" t="s">
        <v>721</v>
      </c>
      <c r="G30" s="324" t="s">
        <v>1560</v>
      </c>
      <c r="H30" s="455" t="s">
        <v>699</v>
      </c>
      <c r="I30" s="555">
        <v>1</v>
      </c>
      <c r="J30" s="446" t="s">
        <v>839</v>
      </c>
      <c r="K30" s="270" t="s">
        <v>1387</v>
      </c>
      <c r="L30" s="270" t="s">
        <v>1446</v>
      </c>
      <c r="M30" s="463" t="s">
        <v>845</v>
      </c>
      <c r="N30" s="447">
        <v>45565</v>
      </c>
      <c r="O30" s="448" t="s">
        <v>888</v>
      </c>
      <c r="P30" s="464" t="s">
        <v>70</v>
      </c>
      <c r="Q30" s="458" t="s">
        <v>72</v>
      </c>
      <c r="R30" s="450" t="s">
        <v>20</v>
      </c>
      <c r="S30" s="450">
        <v>7</v>
      </c>
      <c r="T30" s="450" t="s">
        <v>78</v>
      </c>
      <c r="U30" s="450" t="s">
        <v>181</v>
      </c>
      <c r="V30" s="465">
        <v>1</v>
      </c>
      <c r="W30" s="325">
        <v>1</v>
      </c>
      <c r="X30" s="313">
        <v>1</v>
      </c>
      <c r="Y30" s="314">
        <v>1</v>
      </c>
      <c r="Z30" s="315">
        <v>1</v>
      </c>
      <c r="AA30" s="450">
        <f t="shared" si="9"/>
        <v>5</v>
      </c>
      <c r="AB30" s="307" t="s">
        <v>1142</v>
      </c>
      <c r="AC30" s="444" t="str">
        <f t="shared" si="10"/>
        <v xml:space="preserve">DCR administers a comprehensive nutrient management program in which plans for hundreds of thousands of acres are developed or revised by DCR staff and certified private planners each year. In addition to increasing the acreage under nutrient management planning, the program aims to provide technical and financial assistance to producers while also educating producers and the public about nutrient management BMPs. </v>
      </c>
      <c r="AD30" s="318">
        <f t="shared" si="10"/>
        <v>0</v>
      </c>
      <c r="AE30" s="318">
        <f t="shared" si="10"/>
        <v>0</v>
      </c>
      <c r="AF30" s="318">
        <f t="shared" si="10"/>
        <v>0</v>
      </c>
      <c r="AG30" s="319" t="s">
        <v>839</v>
      </c>
      <c r="AH30" s="444" t="str">
        <f t="shared" si="11"/>
        <v>Active</v>
      </c>
      <c r="AI30" s="318">
        <f t="shared" si="11"/>
        <v>0</v>
      </c>
      <c r="AJ30" s="318">
        <f t="shared" si="11"/>
        <v>0</v>
      </c>
      <c r="AK30" s="318">
        <f t="shared" si="11"/>
        <v>0</v>
      </c>
      <c r="AL30" s="318" t="s">
        <v>70</v>
      </c>
      <c r="AM30" s="444" t="str">
        <f t="shared" si="12"/>
        <v>DCR</v>
      </c>
      <c r="AN30" s="318">
        <f t="shared" si="12"/>
        <v>0</v>
      </c>
      <c r="AO30" s="318">
        <f t="shared" si="12"/>
        <v>0</v>
      </c>
      <c r="AP30" s="318">
        <f t="shared" si="12"/>
        <v>0</v>
      </c>
      <c r="AQ30" s="318" t="s">
        <v>845</v>
      </c>
      <c r="AR30" s="444" t="str">
        <f t="shared" ref="AR30:AU49" si="14">IF(AR$6=$H30,$M30,0)</f>
        <v>[DEQ Staff]</v>
      </c>
      <c r="AS30" s="318">
        <f t="shared" si="14"/>
        <v>0</v>
      </c>
      <c r="AT30" s="318">
        <f t="shared" si="14"/>
        <v>0</v>
      </c>
      <c r="AU30" s="318">
        <f t="shared" si="14"/>
        <v>0</v>
      </c>
      <c r="AV30" s="318">
        <v>1</v>
      </c>
      <c r="AW30" s="444">
        <f t="shared" si="13"/>
        <v>1</v>
      </c>
      <c r="AX30" s="318">
        <f t="shared" si="13"/>
        <v>0</v>
      </c>
      <c r="AY30" s="318">
        <f t="shared" si="13"/>
        <v>0</v>
      </c>
      <c r="AZ30" s="459">
        <f t="shared" si="13"/>
        <v>0</v>
      </c>
      <c r="BA30" s="450">
        <f t="shared" si="6"/>
        <v>2</v>
      </c>
      <c r="BB30" s="451">
        <f t="shared" si="7"/>
        <v>0.4</v>
      </c>
      <c r="BC30" s="445"/>
      <c r="BD30" s="445"/>
      <c r="BE30" s="445"/>
    </row>
    <row r="31" spans="1:57" s="275" customFormat="1" ht="78" hidden="1" x14ac:dyDescent="0.35">
      <c r="A31" s="399" t="s">
        <v>64</v>
      </c>
      <c r="B31" s="399" t="s">
        <v>772</v>
      </c>
      <c r="C31" s="399" t="s">
        <v>79</v>
      </c>
      <c r="D31" s="305" t="s">
        <v>70</v>
      </c>
      <c r="E31" s="399" t="s">
        <v>474</v>
      </c>
      <c r="F31" s="399" t="s">
        <v>712</v>
      </c>
      <c r="G31" s="399" t="s">
        <v>266</v>
      </c>
      <c r="H31" s="396" t="s">
        <v>696</v>
      </c>
      <c r="I31" s="477">
        <v>353761</v>
      </c>
      <c r="J31" s="396" t="s">
        <v>839</v>
      </c>
      <c r="K31" s="396" t="s">
        <v>1138</v>
      </c>
      <c r="L31" s="488"/>
      <c r="M31" s="308" t="s">
        <v>845</v>
      </c>
      <c r="N31" s="479">
        <v>45565</v>
      </c>
      <c r="O31" s="479" t="s">
        <v>887</v>
      </c>
      <c r="P31" s="310" t="s">
        <v>70</v>
      </c>
      <c r="Q31" s="312" t="s">
        <v>72</v>
      </c>
      <c r="R31" s="403" t="s">
        <v>20</v>
      </c>
      <c r="S31" s="403">
        <v>7</v>
      </c>
      <c r="T31" s="403" t="s">
        <v>78</v>
      </c>
      <c r="U31" s="403" t="s">
        <v>181</v>
      </c>
      <c r="V31" s="312">
        <v>349996</v>
      </c>
      <c r="W31" s="489">
        <v>1</v>
      </c>
      <c r="X31" s="314">
        <v>1</v>
      </c>
      <c r="Y31" s="314">
        <v>1</v>
      </c>
      <c r="Z31" s="315">
        <v>1</v>
      </c>
      <c r="AA31" s="481">
        <f t="shared" si="9"/>
        <v>350000</v>
      </c>
      <c r="AB31" s="317" t="s">
        <v>1138</v>
      </c>
      <c r="AC31" s="318">
        <f t="shared" si="10"/>
        <v>0</v>
      </c>
      <c r="AD31" s="318">
        <f t="shared" si="10"/>
        <v>0</v>
      </c>
      <c r="AE31" s="318">
        <f t="shared" si="10"/>
        <v>0</v>
      </c>
      <c r="AF31" s="318">
        <f t="shared" si="10"/>
        <v>0</v>
      </c>
      <c r="AG31" s="319" t="str">
        <f>IF(AV$8=H31,$J31,0)</f>
        <v>Active</v>
      </c>
      <c r="AH31" s="318">
        <f t="shared" si="11"/>
        <v>0</v>
      </c>
      <c r="AI31" s="318">
        <f t="shared" si="11"/>
        <v>0</v>
      </c>
      <c r="AJ31" s="318">
        <f t="shared" si="11"/>
        <v>0</v>
      </c>
      <c r="AK31" s="318">
        <f t="shared" si="11"/>
        <v>0</v>
      </c>
      <c r="AL31" s="319" t="str">
        <f>IF(AV$8=H31,$D31,0)</f>
        <v>DCR</v>
      </c>
      <c r="AM31" s="318">
        <f t="shared" si="12"/>
        <v>0</v>
      </c>
      <c r="AN31" s="318">
        <f t="shared" si="12"/>
        <v>0</v>
      </c>
      <c r="AO31" s="318">
        <f t="shared" si="12"/>
        <v>0</v>
      </c>
      <c r="AP31" s="318">
        <f t="shared" si="12"/>
        <v>0</v>
      </c>
      <c r="AQ31" s="318" t="str">
        <f>IF(AV$8=H31,$M31,0)</f>
        <v>[DEQ Staff]</v>
      </c>
      <c r="AR31" s="318">
        <f t="shared" si="14"/>
        <v>0</v>
      </c>
      <c r="AS31" s="318">
        <f t="shared" si="14"/>
        <v>0</v>
      </c>
      <c r="AT31" s="318">
        <f t="shared" si="14"/>
        <v>0</v>
      </c>
      <c r="AU31" s="318">
        <f t="shared" si="14"/>
        <v>0</v>
      </c>
      <c r="AV31" s="320">
        <f>IF(AV$8=H31,$I31,0)</f>
        <v>353761</v>
      </c>
      <c r="AW31" s="318">
        <f t="shared" si="13"/>
        <v>0</v>
      </c>
      <c r="AX31" s="318">
        <f t="shared" si="13"/>
        <v>0</v>
      </c>
      <c r="AY31" s="318">
        <f t="shared" si="13"/>
        <v>0</v>
      </c>
      <c r="AZ31" s="318">
        <f t="shared" si="13"/>
        <v>0</v>
      </c>
      <c r="BA31" s="481">
        <f t="shared" si="6"/>
        <v>353761</v>
      </c>
      <c r="BB31" s="482">
        <f t="shared" si="7"/>
        <v>1.0107457142857144</v>
      </c>
    </row>
    <row r="32" spans="1:57" s="359" customFormat="1" ht="52" x14ac:dyDescent="0.35">
      <c r="A32" s="324" t="s">
        <v>64</v>
      </c>
      <c r="B32" s="325" t="s">
        <v>772</v>
      </c>
      <c r="C32" s="324" t="s">
        <v>79</v>
      </c>
      <c r="D32" s="462" t="s">
        <v>852</v>
      </c>
      <c r="E32" s="325" t="s">
        <v>474</v>
      </c>
      <c r="F32" s="324" t="s">
        <v>712</v>
      </c>
      <c r="G32" s="324" t="s">
        <v>266</v>
      </c>
      <c r="H32" s="455" t="s">
        <v>699</v>
      </c>
      <c r="I32" s="555">
        <v>417453</v>
      </c>
      <c r="J32" s="446" t="s">
        <v>839</v>
      </c>
      <c r="K32" s="270" t="s">
        <v>1386</v>
      </c>
      <c r="L32" s="270" t="s">
        <v>1446</v>
      </c>
      <c r="M32" s="463" t="s">
        <v>845</v>
      </c>
      <c r="N32" s="447">
        <v>45565</v>
      </c>
      <c r="O32" s="448" t="s">
        <v>887</v>
      </c>
      <c r="P32" s="464" t="s">
        <v>70</v>
      </c>
      <c r="Q32" s="458" t="s">
        <v>72</v>
      </c>
      <c r="R32" s="450" t="s">
        <v>20</v>
      </c>
      <c r="S32" s="450">
        <v>7</v>
      </c>
      <c r="T32" s="450" t="s">
        <v>78</v>
      </c>
      <c r="U32" s="450" t="s">
        <v>181</v>
      </c>
      <c r="V32" s="465">
        <v>350000</v>
      </c>
      <c r="W32" s="465">
        <v>350000</v>
      </c>
      <c r="X32" s="465">
        <v>350000</v>
      </c>
      <c r="Y32" s="465">
        <v>350000</v>
      </c>
      <c r="Z32" s="465">
        <v>350000</v>
      </c>
      <c r="AA32" s="450">
        <f>SUM(V32:Z32)</f>
        <v>1750000</v>
      </c>
      <c r="AB32" s="307" t="s">
        <v>1138</v>
      </c>
      <c r="AC32" s="444" t="str">
        <f t="shared" si="10"/>
        <v xml:space="preserve">Total urban areas with nutrient management now exceed 33,688 acres. Currently, there are over 417,453 active agriculture nutrient management planned acres in the Commonwealth that were developed by DCR staff </v>
      </c>
      <c r="AD32" s="318">
        <f t="shared" si="10"/>
        <v>0</v>
      </c>
      <c r="AE32" s="318">
        <f t="shared" si="10"/>
        <v>0</v>
      </c>
      <c r="AF32" s="318">
        <f t="shared" si="10"/>
        <v>0</v>
      </c>
      <c r="AG32" s="319" t="s">
        <v>839</v>
      </c>
      <c r="AH32" s="444" t="str">
        <f t="shared" si="11"/>
        <v>Active</v>
      </c>
      <c r="AI32" s="318">
        <f t="shared" si="11"/>
        <v>0</v>
      </c>
      <c r="AJ32" s="318">
        <f t="shared" si="11"/>
        <v>0</v>
      </c>
      <c r="AK32" s="318">
        <f t="shared" si="11"/>
        <v>0</v>
      </c>
      <c r="AL32" s="318" t="s">
        <v>70</v>
      </c>
      <c r="AM32" s="444" t="str">
        <f t="shared" si="12"/>
        <v>DCR</v>
      </c>
      <c r="AN32" s="318">
        <f t="shared" si="12"/>
        <v>0</v>
      </c>
      <c r="AO32" s="318">
        <f t="shared" si="12"/>
        <v>0</v>
      </c>
      <c r="AP32" s="318">
        <f t="shared" si="12"/>
        <v>0</v>
      </c>
      <c r="AQ32" s="318" t="s">
        <v>845</v>
      </c>
      <c r="AR32" s="444" t="str">
        <f t="shared" si="14"/>
        <v>[DEQ Staff]</v>
      </c>
      <c r="AS32" s="318">
        <f t="shared" si="14"/>
        <v>0</v>
      </c>
      <c r="AT32" s="318">
        <f t="shared" si="14"/>
        <v>0</v>
      </c>
      <c r="AU32" s="318">
        <f t="shared" si="14"/>
        <v>0</v>
      </c>
      <c r="AV32" s="540">
        <v>353761</v>
      </c>
      <c r="AW32" s="541">
        <f t="shared" si="13"/>
        <v>417453</v>
      </c>
      <c r="AX32" s="318">
        <f t="shared" si="13"/>
        <v>0</v>
      </c>
      <c r="AY32" s="318">
        <f t="shared" si="13"/>
        <v>0</v>
      </c>
      <c r="AZ32" s="459">
        <f t="shared" si="13"/>
        <v>0</v>
      </c>
      <c r="BA32" s="450">
        <f t="shared" si="6"/>
        <v>771214</v>
      </c>
      <c r="BB32" s="451">
        <f t="shared" si="7"/>
        <v>0.4406937142857143</v>
      </c>
      <c r="BC32" s="445"/>
      <c r="BD32" s="445"/>
      <c r="BE32" s="445"/>
    </row>
    <row r="33" spans="1:70" s="275" customFormat="1" ht="91" hidden="1" x14ac:dyDescent="0.3">
      <c r="A33" s="399" t="s">
        <v>64</v>
      </c>
      <c r="B33" s="399" t="s">
        <v>772</v>
      </c>
      <c r="C33" s="399" t="s">
        <v>976</v>
      </c>
      <c r="D33" s="305" t="s">
        <v>70</v>
      </c>
      <c r="E33" s="399" t="s">
        <v>899</v>
      </c>
      <c r="F33" s="399" t="s">
        <v>1001</v>
      </c>
      <c r="G33" s="399" t="s">
        <v>186</v>
      </c>
      <c r="H33" s="396" t="s">
        <v>696</v>
      </c>
      <c r="I33" s="477">
        <v>1</v>
      </c>
      <c r="J33" s="396" t="s">
        <v>839</v>
      </c>
      <c r="K33" s="396" t="s">
        <v>1144</v>
      </c>
      <c r="L33" s="488"/>
      <c r="M33" s="308" t="s">
        <v>845</v>
      </c>
      <c r="N33" s="479">
        <v>45565</v>
      </c>
      <c r="O33" s="479" t="s">
        <v>887</v>
      </c>
      <c r="P33" s="310" t="s">
        <v>70</v>
      </c>
      <c r="Q33" s="312"/>
      <c r="R33" s="403" t="s">
        <v>20</v>
      </c>
      <c r="S33" s="403">
        <v>7</v>
      </c>
      <c r="T33" s="403" t="s">
        <v>772</v>
      </c>
      <c r="U33" s="490">
        <v>1</v>
      </c>
      <c r="V33" s="312">
        <v>1</v>
      </c>
      <c r="W33" s="399">
        <v>1</v>
      </c>
      <c r="X33" s="312">
        <v>1</v>
      </c>
      <c r="Y33" s="312">
        <v>1</v>
      </c>
      <c r="Z33" s="312">
        <v>1</v>
      </c>
      <c r="AA33" s="481">
        <f t="shared" si="9"/>
        <v>5</v>
      </c>
      <c r="AB33" s="317" t="s">
        <v>1144</v>
      </c>
      <c r="AC33" s="318">
        <f t="shared" si="10"/>
        <v>0</v>
      </c>
      <c r="AD33" s="318">
        <f t="shared" si="10"/>
        <v>0</v>
      </c>
      <c r="AE33" s="318">
        <f t="shared" si="10"/>
        <v>0</v>
      </c>
      <c r="AF33" s="318">
        <f t="shared" si="10"/>
        <v>0</v>
      </c>
      <c r="AG33" s="319" t="str">
        <f>IF(AV$8=H33,$J33,0)</f>
        <v>Active</v>
      </c>
      <c r="AH33" s="318">
        <f t="shared" si="11"/>
        <v>0</v>
      </c>
      <c r="AI33" s="318">
        <f t="shared" si="11"/>
        <v>0</v>
      </c>
      <c r="AJ33" s="318">
        <f t="shared" si="11"/>
        <v>0</v>
      </c>
      <c r="AK33" s="318">
        <f t="shared" si="11"/>
        <v>0</v>
      </c>
      <c r="AL33" s="319" t="str">
        <f>IF(AV$8=H33,$D33,0)</f>
        <v>DCR</v>
      </c>
      <c r="AM33" s="318">
        <f t="shared" si="12"/>
        <v>0</v>
      </c>
      <c r="AN33" s="318">
        <f t="shared" si="12"/>
        <v>0</v>
      </c>
      <c r="AO33" s="318">
        <f t="shared" si="12"/>
        <v>0</v>
      </c>
      <c r="AP33" s="318">
        <f t="shared" si="12"/>
        <v>0</v>
      </c>
      <c r="AQ33" s="318" t="str">
        <f>IF(AV$8=H33,$M33,0)</f>
        <v>[DEQ Staff]</v>
      </c>
      <c r="AR33" s="318">
        <f t="shared" si="14"/>
        <v>0</v>
      </c>
      <c r="AS33" s="318">
        <f t="shared" si="14"/>
        <v>0</v>
      </c>
      <c r="AT33" s="318">
        <f t="shared" si="14"/>
        <v>0</v>
      </c>
      <c r="AU33" s="318">
        <f t="shared" si="14"/>
        <v>0</v>
      </c>
      <c r="AV33" s="320">
        <f>IF(AV$8=H33,$I33,0)</f>
        <v>1</v>
      </c>
      <c r="AW33" s="318">
        <f t="shared" si="13"/>
        <v>0</v>
      </c>
      <c r="AX33" s="318">
        <f t="shared" si="13"/>
        <v>0</v>
      </c>
      <c r="AY33" s="318">
        <f t="shared" si="13"/>
        <v>0</v>
      </c>
      <c r="AZ33" s="318">
        <f t="shared" si="13"/>
        <v>0</v>
      </c>
      <c r="BA33" s="481">
        <f t="shared" si="6"/>
        <v>1</v>
      </c>
      <c r="BB33" s="482">
        <f t="shared" si="7"/>
        <v>0.2</v>
      </c>
    </row>
    <row r="34" spans="1:70" s="445" customFormat="1" ht="52" x14ac:dyDescent="0.3">
      <c r="A34" s="324" t="s">
        <v>64</v>
      </c>
      <c r="B34" s="325" t="s">
        <v>772</v>
      </c>
      <c r="C34" s="324" t="s">
        <v>351</v>
      </c>
      <c r="D34" s="466" t="s">
        <v>852</v>
      </c>
      <c r="E34" s="325" t="s">
        <v>899</v>
      </c>
      <c r="F34" s="324" t="s">
        <v>1001</v>
      </c>
      <c r="G34" s="324" t="s">
        <v>1560</v>
      </c>
      <c r="H34" s="455" t="s">
        <v>699</v>
      </c>
      <c r="I34" s="270">
        <v>1</v>
      </c>
      <c r="J34" s="446" t="s">
        <v>839</v>
      </c>
      <c r="K34" s="270" t="s">
        <v>1388</v>
      </c>
      <c r="L34" s="270" t="s">
        <v>1446</v>
      </c>
      <c r="M34" s="463" t="s">
        <v>845</v>
      </c>
      <c r="N34" s="447">
        <v>45565</v>
      </c>
      <c r="O34" s="448" t="s">
        <v>887</v>
      </c>
      <c r="P34" s="449" t="s">
        <v>70</v>
      </c>
      <c r="Q34" s="315"/>
      <c r="R34" s="450" t="s">
        <v>20</v>
      </c>
      <c r="S34" s="450">
        <v>7</v>
      </c>
      <c r="T34" s="450" t="s">
        <v>772</v>
      </c>
      <c r="U34" s="326">
        <v>1</v>
      </c>
      <c r="V34" s="467">
        <v>1</v>
      </c>
      <c r="W34" s="325">
        <v>1</v>
      </c>
      <c r="X34" s="313">
        <v>1</v>
      </c>
      <c r="Y34" s="314">
        <v>1</v>
      </c>
      <c r="Z34" s="315">
        <v>1</v>
      </c>
      <c r="AA34" s="450">
        <f t="shared" si="9"/>
        <v>5</v>
      </c>
      <c r="AB34" s="307" t="s">
        <v>1144</v>
      </c>
      <c r="AC34" s="444" t="str">
        <f t="shared" si="10"/>
        <v xml:space="preserve">Total urban areas with nutrient management now exceed 33,688.5 acres. Because of reporting/data collection limitations, the total urban acres with nutrient management is not reflective of the actual amount of urban acres with nutrient management. The actual acreage is much higher. </v>
      </c>
      <c r="AD34" s="318">
        <f t="shared" si="10"/>
        <v>0</v>
      </c>
      <c r="AE34" s="318">
        <f t="shared" si="10"/>
        <v>0</v>
      </c>
      <c r="AF34" s="318">
        <f t="shared" si="10"/>
        <v>0</v>
      </c>
      <c r="AG34" s="319" t="s">
        <v>839</v>
      </c>
      <c r="AH34" s="444" t="str">
        <f t="shared" si="11"/>
        <v>Active</v>
      </c>
      <c r="AI34" s="318">
        <f t="shared" si="11"/>
        <v>0</v>
      </c>
      <c r="AJ34" s="318">
        <f t="shared" si="11"/>
        <v>0</v>
      </c>
      <c r="AK34" s="318">
        <f t="shared" si="11"/>
        <v>0</v>
      </c>
      <c r="AL34" s="318" t="s">
        <v>70</v>
      </c>
      <c r="AM34" s="444" t="str">
        <f t="shared" si="12"/>
        <v>DCR</v>
      </c>
      <c r="AN34" s="318">
        <f t="shared" si="12"/>
        <v>0</v>
      </c>
      <c r="AO34" s="318">
        <f t="shared" si="12"/>
        <v>0</v>
      </c>
      <c r="AP34" s="318">
        <f t="shared" si="12"/>
        <v>0</v>
      </c>
      <c r="AQ34" s="318" t="s">
        <v>845</v>
      </c>
      <c r="AR34" s="444" t="str">
        <f t="shared" si="14"/>
        <v>[DEQ Staff]</v>
      </c>
      <c r="AS34" s="318">
        <f t="shared" si="14"/>
        <v>0</v>
      </c>
      <c r="AT34" s="318">
        <f t="shared" si="14"/>
        <v>0</v>
      </c>
      <c r="AU34" s="318">
        <f t="shared" si="14"/>
        <v>0</v>
      </c>
      <c r="AV34" s="318">
        <v>1</v>
      </c>
      <c r="AW34" s="444">
        <f t="shared" si="13"/>
        <v>1</v>
      </c>
      <c r="AX34" s="318">
        <f t="shared" si="13"/>
        <v>0</v>
      </c>
      <c r="AY34" s="318">
        <f t="shared" si="13"/>
        <v>0</v>
      </c>
      <c r="AZ34" s="459">
        <f t="shared" si="13"/>
        <v>0</v>
      </c>
      <c r="BA34" s="450">
        <f t="shared" si="6"/>
        <v>2</v>
      </c>
      <c r="BB34" s="451">
        <f t="shared" si="7"/>
        <v>0.4</v>
      </c>
    </row>
    <row r="35" spans="1:70" s="359" customFormat="1" ht="117" x14ac:dyDescent="0.3">
      <c r="A35" s="324" t="s">
        <v>64</v>
      </c>
      <c r="B35" s="325" t="s">
        <v>772</v>
      </c>
      <c r="C35" s="324" t="s">
        <v>353</v>
      </c>
      <c r="D35" s="462" t="s">
        <v>852</v>
      </c>
      <c r="E35" s="325" t="s">
        <v>899</v>
      </c>
      <c r="F35" s="324" t="s">
        <v>1001</v>
      </c>
      <c r="G35" s="324" t="s">
        <v>1560</v>
      </c>
      <c r="H35" s="455" t="s">
        <v>699</v>
      </c>
      <c r="I35" s="270">
        <v>1</v>
      </c>
      <c r="J35" s="446" t="s">
        <v>839</v>
      </c>
      <c r="K35" s="270" t="s">
        <v>1389</v>
      </c>
      <c r="L35" s="270" t="s">
        <v>1446</v>
      </c>
      <c r="M35" s="463" t="s">
        <v>845</v>
      </c>
      <c r="N35" s="447">
        <v>45565</v>
      </c>
      <c r="O35" s="448" t="s">
        <v>887</v>
      </c>
      <c r="P35" s="464" t="s">
        <v>70</v>
      </c>
      <c r="Q35" s="458"/>
      <c r="R35" s="450" t="s">
        <v>20</v>
      </c>
      <c r="S35" s="450">
        <v>9</v>
      </c>
      <c r="T35" s="450" t="s">
        <v>772</v>
      </c>
      <c r="U35" s="326" t="s">
        <v>55</v>
      </c>
      <c r="V35" s="465">
        <v>1</v>
      </c>
      <c r="W35" s="325">
        <v>1</v>
      </c>
      <c r="X35" s="313">
        <v>1</v>
      </c>
      <c r="Y35" s="314">
        <v>1</v>
      </c>
      <c r="Z35" s="315">
        <v>1</v>
      </c>
      <c r="AA35" s="450">
        <f t="shared" si="9"/>
        <v>5</v>
      </c>
      <c r="AB35" s="307" t="s">
        <v>1143</v>
      </c>
      <c r="AC35" s="444" t="str">
        <f t="shared" si="10"/>
        <v>In order to continue progress toward meeting goals for the Chesapeake Bay TMDL, DCR has dedicated two certified nutrient management staff to work exclusively with small dairies and other small farms to develop nutrient management plans. There are 376 dairies in Virginia, a reduction from more than 500 in recent years. Forty-four of these permitted operations have current nutrient management plans. DCR staff develops nutrient management plans for the majority of the animal operations in the Commonwealth. All nutrient management plans involving the use of biosolids must be approved by DCR as well as many of the nutrient management plans that utilize manure as a fertilizer.</v>
      </c>
      <c r="AD35" s="318">
        <f t="shared" si="10"/>
        <v>0</v>
      </c>
      <c r="AE35" s="318">
        <f t="shared" si="10"/>
        <v>0</v>
      </c>
      <c r="AF35" s="318">
        <f t="shared" si="10"/>
        <v>0</v>
      </c>
      <c r="AG35" s="319" t="s">
        <v>839</v>
      </c>
      <c r="AH35" s="444" t="str">
        <f t="shared" si="11"/>
        <v>Active</v>
      </c>
      <c r="AI35" s="318">
        <f t="shared" si="11"/>
        <v>0</v>
      </c>
      <c r="AJ35" s="318">
        <f t="shared" si="11"/>
        <v>0</v>
      </c>
      <c r="AK35" s="318">
        <f t="shared" si="11"/>
        <v>0</v>
      </c>
      <c r="AL35" s="318" t="s">
        <v>70</v>
      </c>
      <c r="AM35" s="444" t="str">
        <f t="shared" si="12"/>
        <v>DCR</v>
      </c>
      <c r="AN35" s="318">
        <f t="shared" si="12"/>
        <v>0</v>
      </c>
      <c r="AO35" s="318">
        <f t="shared" si="12"/>
        <v>0</v>
      </c>
      <c r="AP35" s="318">
        <f t="shared" si="12"/>
        <v>0</v>
      </c>
      <c r="AQ35" s="318" t="s">
        <v>845</v>
      </c>
      <c r="AR35" s="444" t="str">
        <f t="shared" si="14"/>
        <v>[DEQ Staff]</v>
      </c>
      <c r="AS35" s="318">
        <f t="shared" si="14"/>
        <v>0</v>
      </c>
      <c r="AT35" s="318">
        <f t="shared" si="14"/>
        <v>0</v>
      </c>
      <c r="AU35" s="318">
        <f t="shared" si="14"/>
        <v>0</v>
      </c>
      <c r="AV35" s="318">
        <v>1</v>
      </c>
      <c r="AW35" s="444">
        <f t="shared" si="13"/>
        <v>1</v>
      </c>
      <c r="AX35" s="318">
        <f t="shared" si="13"/>
        <v>0</v>
      </c>
      <c r="AY35" s="318">
        <f t="shared" si="13"/>
        <v>0</v>
      </c>
      <c r="AZ35" s="459">
        <f t="shared" si="13"/>
        <v>0</v>
      </c>
      <c r="BA35" s="450">
        <f t="shared" si="6"/>
        <v>2</v>
      </c>
      <c r="BB35" s="451">
        <f t="shared" si="7"/>
        <v>0.4</v>
      </c>
      <c r="BC35" s="445"/>
      <c r="BD35" s="445"/>
      <c r="BE35" s="445"/>
    </row>
    <row r="36" spans="1:70" s="267" customFormat="1" ht="130" hidden="1" x14ac:dyDescent="0.3">
      <c r="A36" s="303" t="s">
        <v>64</v>
      </c>
      <c r="B36" s="303" t="s">
        <v>772</v>
      </c>
      <c r="C36" s="303" t="s">
        <v>983</v>
      </c>
      <c r="D36" s="305" t="s">
        <v>70</v>
      </c>
      <c r="E36" s="303" t="s">
        <v>1246</v>
      </c>
      <c r="F36" s="303" t="s">
        <v>1001</v>
      </c>
      <c r="G36" s="303" t="s">
        <v>186</v>
      </c>
      <c r="H36" s="304" t="s">
        <v>696</v>
      </c>
      <c r="I36" s="306">
        <v>1</v>
      </c>
      <c r="J36" s="304" t="s">
        <v>839</v>
      </c>
      <c r="K36" s="304" t="s">
        <v>1143</v>
      </c>
      <c r="L36" s="362"/>
      <c r="M36" s="322" t="s">
        <v>845</v>
      </c>
      <c r="N36" s="309">
        <v>45565</v>
      </c>
      <c r="O36" s="309" t="s">
        <v>887</v>
      </c>
      <c r="P36" s="323" t="s">
        <v>70</v>
      </c>
      <c r="Q36" s="312"/>
      <c r="R36" s="311" t="s">
        <v>20</v>
      </c>
      <c r="S36" s="311">
        <v>9</v>
      </c>
      <c r="T36" s="311" t="s">
        <v>772</v>
      </c>
      <c r="U36" s="491" t="s">
        <v>55</v>
      </c>
      <c r="V36" s="312">
        <v>1</v>
      </c>
      <c r="W36" s="303">
        <v>1</v>
      </c>
      <c r="X36" s="312">
        <v>1</v>
      </c>
      <c r="Y36" s="312">
        <v>1</v>
      </c>
      <c r="Z36" s="312">
        <v>1</v>
      </c>
      <c r="AA36" s="316">
        <f t="shared" si="9"/>
        <v>5</v>
      </c>
      <c r="AB36" s="312" t="s">
        <v>1143</v>
      </c>
      <c r="AC36" s="318">
        <f t="shared" si="10"/>
        <v>0</v>
      </c>
      <c r="AD36" s="318">
        <f t="shared" si="10"/>
        <v>0</v>
      </c>
      <c r="AE36" s="318">
        <f t="shared" si="10"/>
        <v>0</v>
      </c>
      <c r="AF36" s="318">
        <f t="shared" si="10"/>
        <v>0</v>
      </c>
      <c r="AG36" s="319" t="str">
        <f>IF(AV$8=H36,$J36,0)</f>
        <v>Active</v>
      </c>
      <c r="AH36" s="318">
        <f t="shared" si="11"/>
        <v>0</v>
      </c>
      <c r="AI36" s="318">
        <f t="shared" si="11"/>
        <v>0</v>
      </c>
      <c r="AJ36" s="318">
        <f t="shared" si="11"/>
        <v>0</v>
      </c>
      <c r="AK36" s="318">
        <f t="shared" si="11"/>
        <v>0</v>
      </c>
      <c r="AL36" s="319" t="str">
        <f>IF(AV$8=H36,$D36,0)</f>
        <v>DCR</v>
      </c>
      <c r="AM36" s="318">
        <f t="shared" si="12"/>
        <v>0</v>
      </c>
      <c r="AN36" s="318">
        <f t="shared" si="12"/>
        <v>0</v>
      </c>
      <c r="AO36" s="318">
        <f t="shared" si="12"/>
        <v>0</v>
      </c>
      <c r="AP36" s="318">
        <f t="shared" si="12"/>
        <v>0</v>
      </c>
      <c r="AQ36" s="318" t="str">
        <f>IF(AV$8=H36,$M36,0)</f>
        <v>[DEQ Staff]</v>
      </c>
      <c r="AR36" s="318">
        <f t="shared" si="14"/>
        <v>0</v>
      </c>
      <c r="AS36" s="318">
        <f t="shared" si="14"/>
        <v>0</v>
      </c>
      <c r="AT36" s="318">
        <f t="shared" si="14"/>
        <v>0</v>
      </c>
      <c r="AU36" s="318">
        <f t="shared" si="14"/>
        <v>0</v>
      </c>
      <c r="AV36" s="320">
        <f>IF(AV$8=H36,$I36,0)</f>
        <v>1</v>
      </c>
      <c r="AW36" s="318">
        <f t="shared" si="13"/>
        <v>0</v>
      </c>
      <c r="AX36" s="318">
        <f t="shared" si="13"/>
        <v>0</v>
      </c>
      <c r="AY36" s="318">
        <f t="shared" si="13"/>
        <v>0</v>
      </c>
      <c r="AZ36" s="318">
        <f t="shared" si="13"/>
        <v>0</v>
      </c>
      <c r="BA36" s="316">
        <f t="shared" si="6"/>
        <v>1</v>
      </c>
      <c r="BB36" s="321">
        <f t="shared" si="7"/>
        <v>0.2</v>
      </c>
      <c r="BC36" s="275"/>
      <c r="BD36" s="275"/>
      <c r="BE36" s="275"/>
    </row>
    <row r="37" spans="1:70" s="275" customFormat="1" ht="91" hidden="1" x14ac:dyDescent="0.3">
      <c r="A37" s="407" t="s">
        <v>64</v>
      </c>
      <c r="B37" s="407" t="s">
        <v>772</v>
      </c>
      <c r="C37" s="407" t="s">
        <v>352</v>
      </c>
      <c r="D37" s="305" t="s">
        <v>70</v>
      </c>
      <c r="E37" s="407" t="s">
        <v>900</v>
      </c>
      <c r="F37" s="407" t="s">
        <v>904</v>
      </c>
      <c r="G37" s="407" t="s">
        <v>1289</v>
      </c>
      <c r="H37" s="400" t="s">
        <v>696</v>
      </c>
      <c r="I37" s="483">
        <v>400</v>
      </c>
      <c r="J37" s="400" t="s">
        <v>839</v>
      </c>
      <c r="K37" s="400" t="s">
        <v>1185</v>
      </c>
      <c r="L37" s="478"/>
      <c r="M37" s="308" t="s">
        <v>845</v>
      </c>
      <c r="N37" s="484">
        <v>45565</v>
      </c>
      <c r="O37" s="484" t="s">
        <v>887</v>
      </c>
      <c r="P37" s="310" t="s">
        <v>70</v>
      </c>
      <c r="Q37" s="312"/>
      <c r="R37" s="409" t="s">
        <v>20</v>
      </c>
      <c r="S37" s="409">
        <v>8</v>
      </c>
      <c r="T37" s="409" t="s">
        <v>772</v>
      </c>
      <c r="U37" s="487" t="s">
        <v>100</v>
      </c>
      <c r="V37" s="312">
        <v>396</v>
      </c>
      <c r="W37" s="480">
        <v>1</v>
      </c>
      <c r="X37" s="314">
        <v>1</v>
      </c>
      <c r="Y37" s="314">
        <v>1</v>
      </c>
      <c r="Z37" s="315">
        <v>1</v>
      </c>
      <c r="AA37" s="485">
        <f t="shared" si="9"/>
        <v>400</v>
      </c>
      <c r="AB37" s="317" t="s">
        <v>1185</v>
      </c>
      <c r="AC37" s="318">
        <f t="shared" si="10"/>
        <v>0</v>
      </c>
      <c r="AD37" s="318">
        <f t="shared" si="10"/>
        <v>0</v>
      </c>
      <c r="AE37" s="318">
        <f t="shared" si="10"/>
        <v>0</v>
      </c>
      <c r="AF37" s="318">
        <f t="shared" si="10"/>
        <v>0</v>
      </c>
      <c r="AG37" s="319" t="str">
        <f>IF(AV$8=H37,$J37,0)</f>
        <v>Active</v>
      </c>
      <c r="AH37" s="318">
        <f t="shared" si="11"/>
        <v>0</v>
      </c>
      <c r="AI37" s="318">
        <f t="shared" si="11"/>
        <v>0</v>
      </c>
      <c r="AJ37" s="318">
        <f t="shared" si="11"/>
        <v>0</v>
      </c>
      <c r="AK37" s="318">
        <f t="shared" si="11"/>
        <v>0</v>
      </c>
      <c r="AL37" s="319" t="str">
        <f>IF(AV$8=H37,$D37,0)</f>
        <v>DCR</v>
      </c>
      <c r="AM37" s="318">
        <f t="shared" si="12"/>
        <v>0</v>
      </c>
      <c r="AN37" s="318">
        <f t="shared" si="12"/>
        <v>0</v>
      </c>
      <c r="AO37" s="318">
        <f t="shared" si="12"/>
        <v>0</v>
      </c>
      <c r="AP37" s="318">
        <f t="shared" si="12"/>
        <v>0</v>
      </c>
      <c r="AQ37" s="318" t="str">
        <f>IF(AV$8=H37,$M37,0)</f>
        <v>[DEQ Staff]</v>
      </c>
      <c r="AR37" s="318">
        <f t="shared" si="14"/>
        <v>0</v>
      </c>
      <c r="AS37" s="318">
        <f t="shared" si="14"/>
        <v>0</v>
      </c>
      <c r="AT37" s="318">
        <f t="shared" si="14"/>
        <v>0</v>
      </c>
      <c r="AU37" s="318">
        <f t="shared" si="14"/>
        <v>0</v>
      </c>
      <c r="AV37" s="320">
        <f>IF(AV$8=H37,$I37,0)</f>
        <v>400</v>
      </c>
      <c r="AW37" s="318">
        <f t="shared" si="13"/>
        <v>0</v>
      </c>
      <c r="AX37" s="318">
        <f t="shared" si="13"/>
        <v>0</v>
      </c>
      <c r="AY37" s="318">
        <f t="shared" si="13"/>
        <v>0</v>
      </c>
      <c r="AZ37" s="318">
        <f t="shared" si="13"/>
        <v>0</v>
      </c>
      <c r="BA37" s="485">
        <f t="shared" si="6"/>
        <v>400</v>
      </c>
      <c r="BB37" s="486">
        <f t="shared" si="7"/>
        <v>1</v>
      </c>
    </row>
    <row r="38" spans="1:70" s="359" customFormat="1" ht="65" x14ac:dyDescent="0.3">
      <c r="A38" s="324" t="s">
        <v>64</v>
      </c>
      <c r="B38" s="325" t="s">
        <v>772</v>
      </c>
      <c r="C38" s="324" t="s">
        <v>352</v>
      </c>
      <c r="D38" s="462" t="s">
        <v>852</v>
      </c>
      <c r="E38" s="325" t="s">
        <v>900</v>
      </c>
      <c r="F38" s="324" t="s">
        <v>904</v>
      </c>
      <c r="G38" s="324" t="s">
        <v>903</v>
      </c>
      <c r="H38" s="455" t="s">
        <v>699</v>
      </c>
      <c r="I38" s="270">
        <v>458</v>
      </c>
      <c r="J38" s="446" t="s">
        <v>839</v>
      </c>
      <c r="K38" s="270" t="s">
        <v>1390</v>
      </c>
      <c r="L38" s="270" t="s">
        <v>1446</v>
      </c>
      <c r="M38" s="463" t="s">
        <v>845</v>
      </c>
      <c r="N38" s="447">
        <v>45565</v>
      </c>
      <c r="O38" s="448" t="s">
        <v>887</v>
      </c>
      <c r="P38" s="464" t="s">
        <v>70</v>
      </c>
      <c r="Q38" s="458"/>
      <c r="R38" s="450" t="s">
        <v>20</v>
      </c>
      <c r="S38" s="450">
        <v>8</v>
      </c>
      <c r="T38" s="450" t="s">
        <v>772</v>
      </c>
      <c r="U38" s="326" t="s">
        <v>100</v>
      </c>
      <c r="V38" s="465">
        <v>400</v>
      </c>
      <c r="W38" s="325">
        <v>400</v>
      </c>
      <c r="X38" s="313">
        <v>400</v>
      </c>
      <c r="Y38" s="314">
        <v>400</v>
      </c>
      <c r="Z38" s="315">
        <v>400</v>
      </c>
      <c r="AA38" s="450">
        <f t="shared" si="9"/>
        <v>2000</v>
      </c>
      <c r="AB38" s="307" t="s">
        <v>1185</v>
      </c>
      <c r="AC38" s="444" t="str">
        <f t="shared" si="10"/>
        <v xml:space="preserve">Despite COVID-19, nutrient management certification testing continued to be offered by DCR twice per year throughout both 2020 and 2021 with a total of 42 candidates taking the exam in that period. As of June 30, 2021, there are 458 certified nutrient management planners (318 agricultural certified planners and 140 turf and landscape certified planners). </v>
      </c>
      <c r="AD38" s="318">
        <f t="shared" si="10"/>
        <v>0</v>
      </c>
      <c r="AE38" s="318">
        <f t="shared" si="10"/>
        <v>0</v>
      </c>
      <c r="AF38" s="318">
        <f t="shared" si="10"/>
        <v>0</v>
      </c>
      <c r="AG38" s="319" t="s">
        <v>839</v>
      </c>
      <c r="AH38" s="444" t="str">
        <f t="shared" si="11"/>
        <v>Active</v>
      </c>
      <c r="AI38" s="318">
        <f t="shared" si="11"/>
        <v>0</v>
      </c>
      <c r="AJ38" s="318">
        <f t="shared" si="11"/>
        <v>0</v>
      </c>
      <c r="AK38" s="318">
        <f t="shared" si="11"/>
        <v>0</v>
      </c>
      <c r="AL38" s="318" t="s">
        <v>70</v>
      </c>
      <c r="AM38" s="444" t="str">
        <f t="shared" si="12"/>
        <v>DCR</v>
      </c>
      <c r="AN38" s="318">
        <f t="shared" si="12"/>
        <v>0</v>
      </c>
      <c r="AO38" s="318">
        <f t="shared" si="12"/>
        <v>0</v>
      </c>
      <c r="AP38" s="318">
        <f t="shared" si="12"/>
        <v>0</v>
      </c>
      <c r="AQ38" s="318" t="s">
        <v>845</v>
      </c>
      <c r="AR38" s="444" t="str">
        <f t="shared" si="14"/>
        <v>[DEQ Staff]</v>
      </c>
      <c r="AS38" s="318">
        <f t="shared" si="14"/>
        <v>0</v>
      </c>
      <c r="AT38" s="318">
        <f t="shared" si="14"/>
        <v>0</v>
      </c>
      <c r="AU38" s="318">
        <f t="shared" si="14"/>
        <v>0</v>
      </c>
      <c r="AV38" s="318">
        <v>400</v>
      </c>
      <c r="AW38" s="444">
        <f t="shared" si="13"/>
        <v>458</v>
      </c>
      <c r="AX38" s="318">
        <f t="shared" si="13"/>
        <v>0</v>
      </c>
      <c r="AY38" s="318">
        <f t="shared" si="13"/>
        <v>0</v>
      </c>
      <c r="AZ38" s="459">
        <f t="shared" si="13"/>
        <v>0</v>
      </c>
      <c r="BA38" s="450">
        <f t="shared" si="6"/>
        <v>858</v>
      </c>
      <c r="BB38" s="451">
        <f t="shared" si="7"/>
        <v>0.42899999999999999</v>
      </c>
      <c r="BC38" s="445"/>
      <c r="BD38" s="445"/>
      <c r="BE38" s="445"/>
    </row>
    <row r="39" spans="1:70" s="275" customFormat="1" ht="117" hidden="1" x14ac:dyDescent="0.35">
      <c r="A39" s="399" t="s">
        <v>64</v>
      </c>
      <c r="B39" s="399" t="s">
        <v>432</v>
      </c>
      <c r="C39" s="399" t="s">
        <v>82</v>
      </c>
      <c r="D39" s="305" t="s">
        <v>37</v>
      </c>
      <c r="E39" s="399" t="s">
        <v>432</v>
      </c>
      <c r="F39" s="399" t="s">
        <v>722</v>
      </c>
      <c r="G39" s="399" t="s">
        <v>227</v>
      </c>
      <c r="H39" s="396" t="s">
        <v>696</v>
      </c>
      <c r="I39" s="477">
        <v>2054</v>
      </c>
      <c r="J39" s="396" t="s">
        <v>839</v>
      </c>
      <c r="K39" s="396" t="s">
        <v>1184</v>
      </c>
      <c r="L39" s="488"/>
      <c r="M39" s="308" t="s">
        <v>845</v>
      </c>
      <c r="N39" s="479">
        <v>45565</v>
      </c>
      <c r="O39" s="479" t="s">
        <v>888</v>
      </c>
      <c r="P39" s="310" t="s">
        <v>70</v>
      </c>
      <c r="Q39" s="312" t="s">
        <v>884</v>
      </c>
      <c r="R39" s="403" t="s">
        <v>80</v>
      </c>
      <c r="S39" s="403">
        <v>2</v>
      </c>
      <c r="T39" s="403" t="s">
        <v>81</v>
      </c>
      <c r="U39" s="403" t="s">
        <v>172</v>
      </c>
      <c r="V39" s="312">
        <v>1000</v>
      </c>
      <c r="W39" s="399">
        <v>1000</v>
      </c>
      <c r="X39" s="312">
        <v>1000</v>
      </c>
      <c r="Y39" s="312">
        <v>1000</v>
      </c>
      <c r="Z39" s="312">
        <v>1000</v>
      </c>
      <c r="AA39" s="481">
        <f t="shared" si="9"/>
        <v>5000</v>
      </c>
      <c r="AB39" s="317" t="s">
        <v>1184</v>
      </c>
      <c r="AC39" s="318">
        <f t="shared" si="10"/>
        <v>0</v>
      </c>
      <c r="AD39" s="318">
        <f t="shared" si="10"/>
        <v>0</v>
      </c>
      <c r="AE39" s="318">
        <f t="shared" si="10"/>
        <v>0</v>
      </c>
      <c r="AF39" s="318">
        <f t="shared" si="10"/>
        <v>0</v>
      </c>
      <c r="AG39" s="319" t="str">
        <f>IF(AV$8=H39,$J39,0)</f>
        <v>Active</v>
      </c>
      <c r="AH39" s="318">
        <f t="shared" si="11"/>
        <v>0</v>
      </c>
      <c r="AI39" s="318">
        <f t="shared" si="11"/>
        <v>0</v>
      </c>
      <c r="AJ39" s="318">
        <f t="shared" si="11"/>
        <v>0</v>
      </c>
      <c r="AK39" s="318">
        <f t="shared" si="11"/>
        <v>0</v>
      </c>
      <c r="AL39" s="319" t="str">
        <f>IF(AV$8=H39,$D39,0)</f>
        <v>DEQ/DCR</v>
      </c>
      <c r="AM39" s="318">
        <f t="shared" si="12"/>
        <v>0</v>
      </c>
      <c r="AN39" s="318">
        <f t="shared" si="12"/>
        <v>0</v>
      </c>
      <c r="AO39" s="318">
        <f t="shared" si="12"/>
        <v>0</v>
      </c>
      <c r="AP39" s="318">
        <f t="shared" si="12"/>
        <v>0</v>
      </c>
      <c r="AQ39" s="318" t="str">
        <f>IF(AV$8=H39,$M39,0)</f>
        <v>[DEQ Staff]</v>
      </c>
      <c r="AR39" s="318">
        <f t="shared" si="14"/>
        <v>0</v>
      </c>
      <c r="AS39" s="318">
        <f t="shared" si="14"/>
        <v>0</v>
      </c>
      <c r="AT39" s="318">
        <f t="shared" si="14"/>
        <v>0</v>
      </c>
      <c r="AU39" s="318">
        <f t="shared" si="14"/>
        <v>0</v>
      </c>
      <c r="AV39" s="320">
        <f>IF(AV$8=H39,$I39,0)</f>
        <v>2054</v>
      </c>
      <c r="AW39" s="318">
        <f t="shared" si="13"/>
        <v>0</v>
      </c>
      <c r="AX39" s="318">
        <f t="shared" si="13"/>
        <v>0</v>
      </c>
      <c r="AY39" s="318">
        <f t="shared" si="13"/>
        <v>0</v>
      </c>
      <c r="AZ39" s="318">
        <f t="shared" si="13"/>
        <v>0</v>
      </c>
      <c r="BA39" s="481">
        <f t="shared" si="6"/>
        <v>2054</v>
      </c>
      <c r="BB39" s="482">
        <f t="shared" si="7"/>
        <v>0.4108</v>
      </c>
    </row>
    <row r="40" spans="1:70" ht="78" x14ac:dyDescent="0.35">
      <c r="A40" s="324" t="s">
        <v>64</v>
      </c>
      <c r="B40" s="325" t="s">
        <v>432</v>
      </c>
      <c r="C40" s="324" t="s">
        <v>82</v>
      </c>
      <c r="D40" s="462" t="s">
        <v>852</v>
      </c>
      <c r="E40" s="325" t="s">
        <v>432</v>
      </c>
      <c r="F40" s="324" t="s">
        <v>722</v>
      </c>
      <c r="G40" s="324" t="s">
        <v>227</v>
      </c>
      <c r="H40" s="455" t="s">
        <v>699</v>
      </c>
      <c r="I40" s="270">
        <v>507</v>
      </c>
      <c r="J40" s="446" t="s">
        <v>839</v>
      </c>
      <c r="K40" s="270" t="s">
        <v>1391</v>
      </c>
      <c r="L40" s="270" t="s">
        <v>1447</v>
      </c>
      <c r="M40" s="463" t="s">
        <v>845</v>
      </c>
      <c r="N40" s="447">
        <v>45565</v>
      </c>
      <c r="O40" s="448" t="s">
        <v>888</v>
      </c>
      <c r="P40" s="464" t="s">
        <v>70</v>
      </c>
      <c r="Q40" s="458" t="s">
        <v>884</v>
      </c>
      <c r="R40" s="450" t="s">
        <v>80</v>
      </c>
      <c r="S40" s="450">
        <v>2</v>
      </c>
      <c r="T40" s="450" t="s">
        <v>81</v>
      </c>
      <c r="U40" s="450" t="s">
        <v>172</v>
      </c>
      <c r="V40" s="465">
        <v>1000</v>
      </c>
      <c r="W40" s="465">
        <v>1000</v>
      </c>
      <c r="X40" s="465">
        <v>1000</v>
      </c>
      <c r="Y40" s="465">
        <v>1000</v>
      </c>
      <c r="Z40" s="465">
        <v>1000</v>
      </c>
      <c r="AA40" s="450">
        <f t="shared" si="9"/>
        <v>5000</v>
      </c>
      <c r="AB40" s="307" t="s">
        <v>1184</v>
      </c>
      <c r="AC40" s="444" t="str">
        <f t="shared" si="10"/>
        <v>DCR continues to work on ways to better track and encourage reporting of voluntary BMPs. DCR recorded the installation of 507 voluntary or tax-credit only BMPs throughout the Commonwealth in FY2021. Collectively, these BMPs amounted to $1,318,704 of conservation practices on the ground. This included 13.610 linear feet of stream excluded from livestock access and 11.361 acres of cover crop.   </v>
      </c>
      <c r="AD40" s="318">
        <f t="shared" si="10"/>
        <v>0</v>
      </c>
      <c r="AE40" s="318">
        <f t="shared" si="10"/>
        <v>0</v>
      </c>
      <c r="AF40" s="318">
        <f t="shared" si="10"/>
        <v>0</v>
      </c>
      <c r="AG40" s="319" t="s">
        <v>839</v>
      </c>
      <c r="AH40" s="444" t="str">
        <f t="shared" si="11"/>
        <v>Active</v>
      </c>
      <c r="AI40" s="318">
        <f t="shared" si="11"/>
        <v>0</v>
      </c>
      <c r="AJ40" s="318">
        <f t="shared" si="11"/>
        <v>0</v>
      </c>
      <c r="AK40" s="318">
        <f t="shared" si="11"/>
        <v>0</v>
      </c>
      <c r="AL40" s="318" t="s">
        <v>37</v>
      </c>
      <c r="AM40" s="444" t="str">
        <f t="shared" si="12"/>
        <v>DCR</v>
      </c>
      <c r="AN40" s="318">
        <f t="shared" si="12"/>
        <v>0</v>
      </c>
      <c r="AO40" s="318">
        <f t="shared" si="12"/>
        <v>0</v>
      </c>
      <c r="AP40" s="318">
        <f t="shared" si="12"/>
        <v>0</v>
      </c>
      <c r="AQ40" s="318" t="s">
        <v>845</v>
      </c>
      <c r="AR40" s="444" t="str">
        <f t="shared" si="14"/>
        <v>[DEQ Staff]</v>
      </c>
      <c r="AS40" s="318">
        <f t="shared" si="14"/>
        <v>0</v>
      </c>
      <c r="AT40" s="318">
        <f t="shared" si="14"/>
        <v>0</v>
      </c>
      <c r="AU40" s="318">
        <f t="shared" si="14"/>
        <v>0</v>
      </c>
      <c r="AV40" s="318">
        <v>2054</v>
      </c>
      <c r="AW40" s="444">
        <f t="shared" si="13"/>
        <v>507</v>
      </c>
      <c r="AX40" s="318">
        <f t="shared" si="13"/>
        <v>0</v>
      </c>
      <c r="AY40" s="318">
        <f t="shared" si="13"/>
        <v>0</v>
      </c>
      <c r="AZ40" s="459">
        <f t="shared" si="13"/>
        <v>0</v>
      </c>
      <c r="BA40" s="450">
        <f t="shared" si="6"/>
        <v>2561</v>
      </c>
      <c r="BB40" s="451">
        <f t="shared" si="7"/>
        <v>0.51219999999999999</v>
      </c>
      <c r="BC40" s="445"/>
      <c r="BD40" s="445"/>
      <c r="BE40" s="445"/>
      <c r="BF40" s="264"/>
      <c r="BG40" s="264"/>
      <c r="BH40" s="264"/>
      <c r="BI40" s="264"/>
      <c r="BJ40" s="264"/>
      <c r="BK40" s="264"/>
      <c r="BL40" s="264"/>
      <c r="BM40" s="264"/>
      <c r="BN40" s="264"/>
      <c r="BO40" s="264"/>
      <c r="BP40" s="264"/>
      <c r="BQ40" s="264"/>
      <c r="BR40" s="264"/>
    </row>
    <row r="41" spans="1:70" s="261" customFormat="1" ht="91" hidden="1" x14ac:dyDescent="0.35">
      <c r="A41" s="399" t="s">
        <v>64</v>
      </c>
      <c r="B41" s="399" t="s">
        <v>773</v>
      </c>
      <c r="C41" s="399" t="s">
        <v>86</v>
      </c>
      <c r="D41" s="305" t="s">
        <v>70</v>
      </c>
      <c r="E41" s="399" t="s">
        <v>476</v>
      </c>
      <c r="F41" s="399" t="s">
        <v>1039</v>
      </c>
      <c r="G41" s="399" t="s">
        <v>186</v>
      </c>
      <c r="H41" s="396" t="s">
        <v>696</v>
      </c>
      <c r="I41" s="477">
        <v>1</v>
      </c>
      <c r="J41" s="396" t="s">
        <v>839</v>
      </c>
      <c r="K41" s="396" t="s">
        <v>1392</v>
      </c>
      <c r="L41" s="488"/>
      <c r="M41" s="308" t="s">
        <v>845</v>
      </c>
      <c r="N41" s="479">
        <v>45565</v>
      </c>
      <c r="O41" s="479" t="s">
        <v>887</v>
      </c>
      <c r="P41" s="310" t="s">
        <v>70</v>
      </c>
      <c r="Q41" s="312" t="s">
        <v>72</v>
      </c>
      <c r="R41" s="403" t="s">
        <v>24</v>
      </c>
      <c r="S41" s="403">
        <v>11</v>
      </c>
      <c r="T41" s="403" t="s">
        <v>85</v>
      </c>
      <c r="U41" s="403" t="s">
        <v>182</v>
      </c>
      <c r="V41" s="312">
        <v>1</v>
      </c>
      <c r="W41" s="489">
        <v>1</v>
      </c>
      <c r="X41" s="314">
        <v>1</v>
      </c>
      <c r="Y41" s="314">
        <v>1</v>
      </c>
      <c r="Z41" s="315">
        <v>1</v>
      </c>
      <c r="AA41" s="481">
        <f t="shared" si="9"/>
        <v>5</v>
      </c>
      <c r="AB41" s="317" t="s">
        <v>1145</v>
      </c>
      <c r="AC41" s="318">
        <f t="shared" si="10"/>
        <v>0</v>
      </c>
      <c r="AD41" s="318">
        <f t="shared" si="10"/>
        <v>0</v>
      </c>
      <c r="AE41" s="318">
        <f t="shared" si="10"/>
        <v>0</v>
      </c>
      <c r="AF41" s="318">
        <f t="shared" si="10"/>
        <v>0</v>
      </c>
      <c r="AG41" s="319" t="str">
        <f>IF(AV$8=H41,$J41,0)</f>
        <v>Active</v>
      </c>
      <c r="AH41" s="318">
        <f t="shared" si="11"/>
        <v>0</v>
      </c>
      <c r="AI41" s="318">
        <f t="shared" si="11"/>
        <v>0</v>
      </c>
      <c r="AJ41" s="318">
        <f t="shared" si="11"/>
        <v>0</v>
      </c>
      <c r="AK41" s="318">
        <f t="shared" si="11"/>
        <v>0</v>
      </c>
      <c r="AL41" s="319" t="str">
        <f>IF(AV$8=H41,$D41,0)</f>
        <v>DCR</v>
      </c>
      <c r="AM41" s="318">
        <f t="shared" si="12"/>
        <v>0</v>
      </c>
      <c r="AN41" s="318">
        <f t="shared" si="12"/>
        <v>0</v>
      </c>
      <c r="AO41" s="318">
        <f t="shared" si="12"/>
        <v>0</v>
      </c>
      <c r="AP41" s="318">
        <f t="shared" si="12"/>
        <v>0</v>
      </c>
      <c r="AQ41" s="318" t="str">
        <f>IF(AV$8=H41,$M41,0)</f>
        <v>[DEQ Staff]</v>
      </c>
      <c r="AR41" s="318">
        <f t="shared" si="14"/>
        <v>0</v>
      </c>
      <c r="AS41" s="318">
        <f t="shared" si="14"/>
        <v>0</v>
      </c>
      <c r="AT41" s="318">
        <f t="shared" si="14"/>
        <v>0</v>
      </c>
      <c r="AU41" s="318">
        <f t="shared" si="14"/>
        <v>0</v>
      </c>
      <c r="AV41" s="320">
        <f>IF(AV$8=H41,$I41,0)</f>
        <v>1</v>
      </c>
      <c r="AW41" s="318">
        <f t="shared" si="13"/>
        <v>0</v>
      </c>
      <c r="AX41" s="318">
        <f t="shared" si="13"/>
        <v>0</v>
      </c>
      <c r="AY41" s="318">
        <f t="shared" si="13"/>
        <v>0</v>
      </c>
      <c r="AZ41" s="318">
        <f t="shared" si="13"/>
        <v>0</v>
      </c>
      <c r="BA41" s="481">
        <f t="shared" ref="BA41:BA72" si="15">SUM(AV41:AZ41)</f>
        <v>1</v>
      </c>
      <c r="BB41" s="482">
        <f t="shared" ref="BB41:BB72" si="16">BA41/AA41</f>
        <v>0.2</v>
      </c>
      <c r="BC41" s="275"/>
      <c r="BD41" s="275"/>
      <c r="BE41" s="275"/>
      <c r="BF41" s="275"/>
      <c r="BG41" s="275"/>
      <c r="BH41" s="275"/>
      <c r="BI41" s="275"/>
      <c r="BJ41" s="275"/>
      <c r="BK41" s="275"/>
      <c r="BL41" s="275"/>
      <c r="BM41" s="275"/>
      <c r="BN41" s="275"/>
      <c r="BO41" s="275"/>
      <c r="BP41" s="275"/>
      <c r="BQ41" s="275"/>
      <c r="BR41" s="275"/>
    </row>
    <row r="42" spans="1:70" ht="91" x14ac:dyDescent="0.35">
      <c r="A42" s="324" t="s">
        <v>64</v>
      </c>
      <c r="B42" s="325" t="s">
        <v>773</v>
      </c>
      <c r="C42" s="324" t="s">
        <v>86</v>
      </c>
      <c r="D42" s="462" t="s">
        <v>852</v>
      </c>
      <c r="E42" s="325" t="s">
        <v>476</v>
      </c>
      <c r="F42" s="324" t="s">
        <v>1039</v>
      </c>
      <c r="G42" s="324" t="s">
        <v>1560</v>
      </c>
      <c r="H42" s="455" t="s">
        <v>699</v>
      </c>
      <c r="I42" s="270">
        <v>1</v>
      </c>
      <c r="J42" s="446" t="s">
        <v>839</v>
      </c>
      <c r="K42" s="270" t="s">
        <v>1394</v>
      </c>
      <c r="L42" s="270" t="s">
        <v>1448</v>
      </c>
      <c r="M42" s="463" t="s">
        <v>845</v>
      </c>
      <c r="N42" s="447">
        <v>45565</v>
      </c>
      <c r="O42" s="448" t="s">
        <v>887</v>
      </c>
      <c r="P42" s="464" t="s">
        <v>70</v>
      </c>
      <c r="Q42" s="458" t="s">
        <v>72</v>
      </c>
      <c r="R42" s="450" t="s">
        <v>24</v>
      </c>
      <c r="S42" s="450">
        <v>11</v>
      </c>
      <c r="T42" s="450" t="s">
        <v>85</v>
      </c>
      <c r="U42" s="450" t="s">
        <v>182</v>
      </c>
      <c r="V42" s="465">
        <v>1</v>
      </c>
      <c r="W42" s="325">
        <v>1</v>
      </c>
      <c r="X42" s="313">
        <v>1</v>
      </c>
      <c r="Y42" s="314">
        <v>1</v>
      </c>
      <c r="Z42" s="315">
        <v>1</v>
      </c>
      <c r="AA42" s="450">
        <f t="shared" si="9"/>
        <v>5</v>
      </c>
      <c r="AB42" s="307" t="s">
        <v>1145</v>
      </c>
      <c r="AC42" s="444" t="str">
        <f t="shared" si="10"/>
        <v xml:space="preserve">The Commonwealth's Resource Management Plan (RMP) Program provides a voluntary way to promote the use of BMPs that improve water quality and agricultural operations. RMPs are designed to encourage producers to implement a high level of BMPs to reduce pollution and to increase the producer's profitability, in many instances. By participating in the Program and fully implementing an RMP, the producer is considered to be in compliance with any new state nutrient, sediment and water quality standards for a period of nine years. </v>
      </c>
      <c r="AD42" s="318">
        <f t="shared" si="10"/>
        <v>0</v>
      </c>
      <c r="AE42" s="318">
        <f t="shared" si="10"/>
        <v>0</v>
      </c>
      <c r="AF42" s="318">
        <f t="shared" si="10"/>
        <v>0</v>
      </c>
      <c r="AG42" s="319" t="s">
        <v>839</v>
      </c>
      <c r="AH42" s="444" t="str">
        <f t="shared" si="11"/>
        <v>Active</v>
      </c>
      <c r="AI42" s="318">
        <f t="shared" si="11"/>
        <v>0</v>
      </c>
      <c r="AJ42" s="318">
        <f t="shared" si="11"/>
        <v>0</v>
      </c>
      <c r="AK42" s="318">
        <f t="shared" si="11"/>
        <v>0</v>
      </c>
      <c r="AL42" s="318" t="s">
        <v>70</v>
      </c>
      <c r="AM42" s="444" t="str">
        <f t="shared" si="12"/>
        <v>DCR</v>
      </c>
      <c r="AN42" s="318">
        <f t="shared" si="12"/>
        <v>0</v>
      </c>
      <c r="AO42" s="318">
        <f t="shared" si="12"/>
        <v>0</v>
      </c>
      <c r="AP42" s="318">
        <f t="shared" si="12"/>
        <v>0</v>
      </c>
      <c r="AQ42" s="318" t="s">
        <v>845</v>
      </c>
      <c r="AR42" s="444" t="str">
        <f t="shared" si="14"/>
        <v>[DEQ Staff]</v>
      </c>
      <c r="AS42" s="318">
        <f t="shared" si="14"/>
        <v>0</v>
      </c>
      <c r="AT42" s="318">
        <f t="shared" si="14"/>
        <v>0</v>
      </c>
      <c r="AU42" s="318">
        <f t="shared" si="14"/>
        <v>0</v>
      </c>
      <c r="AV42" s="318">
        <v>1</v>
      </c>
      <c r="AW42" s="444">
        <f t="shared" si="13"/>
        <v>1</v>
      </c>
      <c r="AX42" s="318">
        <f t="shared" si="13"/>
        <v>0</v>
      </c>
      <c r="AY42" s="318">
        <f t="shared" si="13"/>
        <v>0</v>
      </c>
      <c r="AZ42" s="459">
        <f t="shared" si="13"/>
        <v>0</v>
      </c>
      <c r="BA42" s="450">
        <f t="shared" si="15"/>
        <v>2</v>
      </c>
      <c r="BB42" s="451">
        <f t="shared" si="16"/>
        <v>0.4</v>
      </c>
      <c r="BC42" s="445"/>
      <c r="BD42" s="445"/>
      <c r="BE42" s="445"/>
      <c r="BF42" s="264"/>
      <c r="BG42" s="264"/>
      <c r="BH42" s="264"/>
      <c r="BI42" s="264"/>
      <c r="BJ42" s="264"/>
      <c r="BK42" s="264"/>
      <c r="BL42" s="264"/>
      <c r="BM42" s="264"/>
      <c r="BN42" s="264"/>
      <c r="BO42" s="264"/>
      <c r="BP42" s="264"/>
      <c r="BQ42" s="264"/>
      <c r="BR42" s="264"/>
    </row>
    <row r="43" spans="1:70" s="261" customFormat="1" ht="117" hidden="1" x14ac:dyDescent="0.35">
      <c r="A43" s="399" t="s">
        <v>64</v>
      </c>
      <c r="B43" s="399" t="s">
        <v>773</v>
      </c>
      <c r="C43" s="399" t="s">
        <v>86</v>
      </c>
      <c r="D43" s="305" t="s">
        <v>70</v>
      </c>
      <c r="E43" s="399" t="s">
        <v>477</v>
      </c>
      <c r="F43" s="399" t="s">
        <v>724</v>
      </c>
      <c r="G43" s="399" t="s">
        <v>1288</v>
      </c>
      <c r="H43" s="396" t="s">
        <v>696</v>
      </c>
      <c r="I43" s="477">
        <v>72000</v>
      </c>
      <c r="J43" s="396" t="s">
        <v>839</v>
      </c>
      <c r="K43" s="396" t="s">
        <v>1393</v>
      </c>
      <c r="L43" s="488"/>
      <c r="M43" s="308" t="s">
        <v>845</v>
      </c>
      <c r="N43" s="479">
        <v>45565</v>
      </c>
      <c r="O43" s="479" t="s">
        <v>887</v>
      </c>
      <c r="P43" s="310" t="s">
        <v>70</v>
      </c>
      <c r="Q43" s="312" t="s">
        <v>72</v>
      </c>
      <c r="R43" s="403" t="s">
        <v>24</v>
      </c>
      <c r="S43" s="403">
        <v>11</v>
      </c>
      <c r="T43" s="403" t="s">
        <v>85</v>
      </c>
      <c r="U43" s="403" t="s">
        <v>182</v>
      </c>
      <c r="V43" s="312">
        <v>71996</v>
      </c>
      <c r="W43" s="489">
        <v>1</v>
      </c>
      <c r="X43" s="314">
        <v>1</v>
      </c>
      <c r="Y43" s="314">
        <v>1</v>
      </c>
      <c r="Z43" s="315">
        <v>1</v>
      </c>
      <c r="AA43" s="481">
        <f t="shared" si="9"/>
        <v>72000</v>
      </c>
      <c r="AB43" s="317" t="s">
        <v>1146</v>
      </c>
      <c r="AC43" s="318">
        <f t="shared" si="10"/>
        <v>0</v>
      </c>
      <c r="AD43" s="318">
        <f t="shared" si="10"/>
        <v>0</v>
      </c>
      <c r="AE43" s="318">
        <f t="shared" si="10"/>
        <v>0</v>
      </c>
      <c r="AF43" s="318">
        <f t="shared" si="10"/>
        <v>0</v>
      </c>
      <c r="AG43" s="319" t="str">
        <f>IF(AV$8=H43,$J43,0)</f>
        <v>Active</v>
      </c>
      <c r="AH43" s="318">
        <f t="shared" si="11"/>
        <v>0</v>
      </c>
      <c r="AI43" s="318">
        <f t="shared" si="11"/>
        <v>0</v>
      </c>
      <c r="AJ43" s="318">
        <f t="shared" si="11"/>
        <v>0</v>
      </c>
      <c r="AK43" s="318">
        <f t="shared" si="11"/>
        <v>0</v>
      </c>
      <c r="AL43" s="319" t="str">
        <f>IF(AV$8=H43,$D43,0)</f>
        <v>DCR</v>
      </c>
      <c r="AM43" s="318">
        <f t="shared" si="12"/>
        <v>0</v>
      </c>
      <c r="AN43" s="318">
        <f t="shared" si="12"/>
        <v>0</v>
      </c>
      <c r="AO43" s="318">
        <f t="shared" si="12"/>
        <v>0</v>
      </c>
      <c r="AP43" s="318">
        <f t="shared" si="12"/>
        <v>0</v>
      </c>
      <c r="AQ43" s="318" t="str">
        <f>IF(AV$8=H43,$M43,0)</f>
        <v>[DEQ Staff]</v>
      </c>
      <c r="AR43" s="318">
        <f t="shared" si="14"/>
        <v>0</v>
      </c>
      <c r="AS43" s="318">
        <f t="shared" si="14"/>
        <v>0</v>
      </c>
      <c r="AT43" s="318">
        <f t="shared" si="14"/>
        <v>0</v>
      </c>
      <c r="AU43" s="318">
        <f t="shared" si="14"/>
        <v>0</v>
      </c>
      <c r="AV43" s="320">
        <f>IF(AV$8=H43,$I43,0)</f>
        <v>72000</v>
      </c>
      <c r="AW43" s="318">
        <f t="shared" si="13"/>
        <v>0</v>
      </c>
      <c r="AX43" s="318">
        <f t="shared" si="13"/>
        <v>0</v>
      </c>
      <c r="AY43" s="318">
        <f t="shared" si="13"/>
        <v>0</v>
      </c>
      <c r="AZ43" s="318">
        <f t="shared" si="13"/>
        <v>0</v>
      </c>
      <c r="BA43" s="481">
        <f t="shared" si="15"/>
        <v>72000</v>
      </c>
      <c r="BB43" s="482">
        <f t="shared" si="16"/>
        <v>1</v>
      </c>
      <c r="BC43" s="275"/>
      <c r="BD43" s="275"/>
      <c r="BE43" s="275"/>
      <c r="BF43" s="275"/>
      <c r="BG43" s="275"/>
      <c r="BH43" s="275"/>
      <c r="BI43" s="275"/>
      <c r="BJ43" s="275"/>
      <c r="BK43" s="275"/>
      <c r="BL43" s="275"/>
      <c r="BM43" s="275"/>
      <c r="BN43" s="275"/>
      <c r="BO43" s="275"/>
      <c r="BP43" s="275"/>
      <c r="BQ43" s="275"/>
      <c r="BR43" s="275"/>
    </row>
    <row r="44" spans="1:70" ht="78" x14ac:dyDescent="0.35">
      <c r="A44" s="324" t="s">
        <v>64</v>
      </c>
      <c r="B44" s="325" t="s">
        <v>773</v>
      </c>
      <c r="C44" s="324" t="s">
        <v>86</v>
      </c>
      <c r="D44" s="462" t="s">
        <v>852</v>
      </c>
      <c r="E44" s="325" t="s">
        <v>477</v>
      </c>
      <c r="F44" s="324" t="s">
        <v>724</v>
      </c>
      <c r="G44" s="546" t="s">
        <v>224</v>
      </c>
      <c r="H44" s="455" t="s">
        <v>699</v>
      </c>
      <c r="I44" s="555">
        <v>37200</v>
      </c>
      <c r="J44" s="446" t="s">
        <v>839</v>
      </c>
      <c r="K44" s="270" t="s">
        <v>1395</v>
      </c>
      <c r="L44" s="270" t="s">
        <v>1448</v>
      </c>
      <c r="M44" s="463" t="s">
        <v>845</v>
      </c>
      <c r="N44" s="447">
        <v>45565</v>
      </c>
      <c r="O44" s="448" t="s">
        <v>887</v>
      </c>
      <c r="P44" s="464" t="s">
        <v>70</v>
      </c>
      <c r="Q44" s="458" t="s">
        <v>72</v>
      </c>
      <c r="R44" s="450" t="s">
        <v>24</v>
      </c>
      <c r="S44" s="450">
        <v>11</v>
      </c>
      <c r="T44" s="450" t="s">
        <v>85</v>
      </c>
      <c r="U44" s="450" t="s">
        <v>182</v>
      </c>
      <c r="V44" s="465">
        <v>30000</v>
      </c>
      <c r="W44" s="465">
        <v>30000</v>
      </c>
      <c r="X44" s="465">
        <v>30000</v>
      </c>
      <c r="Y44" s="465">
        <v>30000</v>
      </c>
      <c r="Z44" s="465">
        <v>30000</v>
      </c>
      <c r="AA44" s="450">
        <f t="shared" si="9"/>
        <v>150000</v>
      </c>
      <c r="AB44" s="307" t="s">
        <v>1146</v>
      </c>
      <c r="AC44" s="444" t="str">
        <f t="shared" si="10"/>
        <v>As of July 31, 2021, 157 RMPs have been certified as fully implemented. The certified RMPs within the Chesapeake Bay watershed include nearly 35,000 acres. Nearly 70,000 additional acres within the Chesapeake Bay watershed are included in an RMP that is currently being implemented. There are more than 2,200 acres outside of the Chesapeake Bay watershed that are certified and approximately 7,000 acres are included in an RMP that is currently being implemented.</v>
      </c>
      <c r="AD44" s="318">
        <f t="shared" si="10"/>
        <v>0</v>
      </c>
      <c r="AE44" s="318">
        <f t="shared" si="10"/>
        <v>0</v>
      </c>
      <c r="AF44" s="318">
        <f t="shared" si="10"/>
        <v>0</v>
      </c>
      <c r="AG44" s="319" t="s">
        <v>839</v>
      </c>
      <c r="AH44" s="444" t="str">
        <f t="shared" si="11"/>
        <v>Active</v>
      </c>
      <c r="AI44" s="318">
        <f t="shared" si="11"/>
        <v>0</v>
      </c>
      <c r="AJ44" s="318">
        <f t="shared" si="11"/>
        <v>0</v>
      </c>
      <c r="AK44" s="318">
        <f t="shared" si="11"/>
        <v>0</v>
      </c>
      <c r="AL44" s="318" t="s">
        <v>70</v>
      </c>
      <c r="AM44" s="444" t="str">
        <f t="shared" si="12"/>
        <v>DCR</v>
      </c>
      <c r="AN44" s="318">
        <f t="shared" si="12"/>
        <v>0</v>
      </c>
      <c r="AO44" s="318">
        <f t="shared" si="12"/>
        <v>0</v>
      </c>
      <c r="AP44" s="318">
        <f t="shared" si="12"/>
        <v>0</v>
      </c>
      <c r="AQ44" s="318" t="s">
        <v>845</v>
      </c>
      <c r="AR44" s="444" t="str">
        <f t="shared" si="14"/>
        <v>[DEQ Staff]</v>
      </c>
      <c r="AS44" s="318">
        <f t="shared" si="14"/>
        <v>0</v>
      </c>
      <c r="AT44" s="318">
        <f t="shared" si="14"/>
        <v>0</v>
      </c>
      <c r="AU44" s="318">
        <f t="shared" si="14"/>
        <v>0</v>
      </c>
      <c r="AV44" s="318">
        <v>72000</v>
      </c>
      <c r="AW44" s="444">
        <f t="shared" si="13"/>
        <v>37200</v>
      </c>
      <c r="AX44" s="318">
        <f t="shared" si="13"/>
        <v>0</v>
      </c>
      <c r="AY44" s="318">
        <f t="shared" si="13"/>
        <v>0</v>
      </c>
      <c r="AZ44" s="459">
        <f t="shared" si="13"/>
        <v>0</v>
      </c>
      <c r="BA44" s="450">
        <f t="shared" si="15"/>
        <v>109200</v>
      </c>
      <c r="BB44" s="451">
        <f t="shared" si="16"/>
        <v>0.72799999999999998</v>
      </c>
      <c r="BC44" s="445"/>
      <c r="BD44" s="445"/>
      <c r="BE44" s="445"/>
      <c r="BF44" s="264"/>
      <c r="BG44" s="264"/>
      <c r="BH44" s="264"/>
      <c r="BI44" s="264"/>
      <c r="BJ44" s="264"/>
      <c r="BK44" s="264"/>
      <c r="BL44" s="264"/>
      <c r="BM44" s="264"/>
      <c r="BN44" s="264"/>
      <c r="BO44" s="264"/>
      <c r="BP44" s="264"/>
      <c r="BQ44" s="264"/>
      <c r="BR44" s="264"/>
    </row>
    <row r="45" spans="1:70" s="261" customFormat="1" ht="143" hidden="1" x14ac:dyDescent="0.35">
      <c r="A45" s="399" t="s">
        <v>64</v>
      </c>
      <c r="B45" s="399" t="s">
        <v>433</v>
      </c>
      <c r="C45" s="399" t="s">
        <v>90</v>
      </c>
      <c r="D45" s="305" t="s">
        <v>89</v>
      </c>
      <c r="E45" s="399" t="s">
        <v>433</v>
      </c>
      <c r="F45" s="399" t="s">
        <v>1040</v>
      </c>
      <c r="G45" s="399" t="s">
        <v>186</v>
      </c>
      <c r="H45" s="396" t="s">
        <v>696</v>
      </c>
      <c r="I45" s="477">
        <v>1</v>
      </c>
      <c r="J45" s="396" t="s">
        <v>839</v>
      </c>
      <c r="K45" s="396" t="s">
        <v>1147</v>
      </c>
      <c r="L45" s="488"/>
      <c r="M45" s="308" t="s">
        <v>845</v>
      </c>
      <c r="N45" s="479">
        <v>45565</v>
      </c>
      <c r="O45" s="479" t="s">
        <v>888</v>
      </c>
      <c r="P45" s="310" t="s">
        <v>89</v>
      </c>
      <c r="Q45" s="312" t="s">
        <v>91</v>
      </c>
      <c r="R45" s="403" t="s">
        <v>12</v>
      </c>
      <c r="S45" s="492" t="s">
        <v>688</v>
      </c>
      <c r="T45" s="403" t="s">
        <v>88</v>
      </c>
      <c r="U45" s="403" t="s">
        <v>183</v>
      </c>
      <c r="V45" s="312">
        <v>1</v>
      </c>
      <c r="W45" s="489">
        <v>1</v>
      </c>
      <c r="X45" s="314">
        <v>1</v>
      </c>
      <c r="Y45" s="314">
        <v>1</v>
      </c>
      <c r="Z45" s="315">
        <v>1</v>
      </c>
      <c r="AA45" s="481">
        <f t="shared" si="9"/>
        <v>5</v>
      </c>
      <c r="AB45" s="317" t="s">
        <v>1147</v>
      </c>
      <c r="AC45" s="318">
        <f t="shared" si="10"/>
        <v>0</v>
      </c>
      <c r="AD45" s="318">
        <f t="shared" si="10"/>
        <v>0</v>
      </c>
      <c r="AE45" s="318">
        <f t="shared" si="10"/>
        <v>0</v>
      </c>
      <c r="AF45" s="318">
        <f t="shared" si="10"/>
        <v>0</v>
      </c>
      <c r="AG45" s="319" t="str">
        <f>IF(AV$8=H45,$J45,0)</f>
        <v>Active</v>
      </c>
      <c r="AH45" s="318">
        <f t="shared" si="11"/>
        <v>0</v>
      </c>
      <c r="AI45" s="318">
        <f t="shared" si="11"/>
        <v>0</v>
      </c>
      <c r="AJ45" s="318">
        <f t="shared" si="11"/>
        <v>0</v>
      </c>
      <c r="AK45" s="318">
        <f t="shared" si="11"/>
        <v>0</v>
      </c>
      <c r="AL45" s="319" t="str">
        <f>IF(AV$8=H45,$D45,0)</f>
        <v>VDACS</v>
      </c>
      <c r="AM45" s="318">
        <f t="shared" si="12"/>
        <v>0</v>
      </c>
      <c r="AN45" s="318">
        <f t="shared" si="12"/>
        <v>0</v>
      </c>
      <c r="AO45" s="318">
        <f t="shared" si="12"/>
        <v>0</v>
      </c>
      <c r="AP45" s="318">
        <f t="shared" si="12"/>
        <v>0</v>
      </c>
      <c r="AQ45" s="318" t="str">
        <f>IF(AV$8=H45,$M45,0)</f>
        <v>[DEQ Staff]</v>
      </c>
      <c r="AR45" s="318">
        <f t="shared" si="14"/>
        <v>0</v>
      </c>
      <c r="AS45" s="318">
        <f t="shared" si="14"/>
        <v>0</v>
      </c>
      <c r="AT45" s="318">
        <f t="shared" si="14"/>
        <v>0</v>
      </c>
      <c r="AU45" s="318">
        <f t="shared" si="14"/>
        <v>0</v>
      </c>
      <c r="AV45" s="320">
        <f>IF(AV$8=H45,$I45,0)</f>
        <v>1</v>
      </c>
      <c r="AW45" s="318">
        <f t="shared" si="13"/>
        <v>0</v>
      </c>
      <c r="AX45" s="318">
        <f t="shared" si="13"/>
        <v>0</v>
      </c>
      <c r="AY45" s="318">
        <f t="shared" si="13"/>
        <v>0</v>
      </c>
      <c r="AZ45" s="318">
        <f t="shared" si="13"/>
        <v>0</v>
      </c>
      <c r="BA45" s="481">
        <f t="shared" si="15"/>
        <v>1</v>
      </c>
      <c r="BB45" s="482">
        <f t="shared" si="16"/>
        <v>0.2</v>
      </c>
      <c r="BC45" s="275"/>
      <c r="BD45" s="275"/>
      <c r="BE45" s="275"/>
      <c r="BF45" s="275"/>
      <c r="BG45" s="275"/>
      <c r="BH45" s="275"/>
      <c r="BI45" s="275"/>
      <c r="BJ45" s="275"/>
      <c r="BK45" s="275"/>
      <c r="BL45" s="275"/>
      <c r="BM45" s="275"/>
      <c r="BN45" s="275"/>
      <c r="BO45" s="275"/>
      <c r="BP45" s="275"/>
      <c r="BQ45" s="275"/>
      <c r="BR45" s="275"/>
    </row>
    <row r="46" spans="1:70" ht="117" x14ac:dyDescent="0.35">
      <c r="A46" s="324" t="s">
        <v>64</v>
      </c>
      <c r="B46" s="325" t="s">
        <v>433</v>
      </c>
      <c r="C46" s="324" t="s">
        <v>90</v>
      </c>
      <c r="D46" s="462" t="s">
        <v>852</v>
      </c>
      <c r="E46" s="325" t="s">
        <v>433</v>
      </c>
      <c r="F46" s="324" t="s">
        <v>1040</v>
      </c>
      <c r="G46" s="324" t="s">
        <v>1560</v>
      </c>
      <c r="H46" s="455" t="s">
        <v>699</v>
      </c>
      <c r="I46" s="270">
        <v>1</v>
      </c>
      <c r="J46" s="446" t="s">
        <v>839</v>
      </c>
      <c r="K46" s="270" t="s">
        <v>1397</v>
      </c>
      <c r="L46" s="270" t="s">
        <v>1453</v>
      </c>
      <c r="M46" s="463" t="s">
        <v>845</v>
      </c>
      <c r="N46" s="447">
        <v>45565</v>
      </c>
      <c r="O46" s="448" t="s">
        <v>888</v>
      </c>
      <c r="P46" s="464" t="s">
        <v>89</v>
      </c>
      <c r="Q46" s="458" t="s">
        <v>91</v>
      </c>
      <c r="R46" s="450" t="s">
        <v>12</v>
      </c>
      <c r="S46" s="522" t="s">
        <v>688</v>
      </c>
      <c r="T46" s="450" t="s">
        <v>88</v>
      </c>
      <c r="U46" s="450" t="s">
        <v>183</v>
      </c>
      <c r="V46" s="465">
        <v>1</v>
      </c>
      <c r="W46" s="325">
        <v>1</v>
      </c>
      <c r="X46" s="313">
        <v>1</v>
      </c>
      <c r="Y46" s="314">
        <v>1</v>
      </c>
      <c r="Z46" s="315">
        <v>1</v>
      </c>
      <c r="AA46" s="450">
        <f t="shared" si="9"/>
        <v>5</v>
      </c>
      <c r="AB46" s="307" t="s">
        <v>1147</v>
      </c>
      <c r="AC46" s="444" t="str">
        <f t="shared" si="10"/>
        <v xml:space="preserve">The ASA program received numerous inquiries regarding possible agricultural pollution during the program year of April 1, 2020 through March 31, 2021. Sixty-four of these cases became official complaints. </v>
      </c>
      <c r="AD46" s="318">
        <f t="shared" si="10"/>
        <v>0</v>
      </c>
      <c r="AE46" s="318">
        <f t="shared" si="10"/>
        <v>0</v>
      </c>
      <c r="AF46" s="318">
        <f t="shared" si="10"/>
        <v>0</v>
      </c>
      <c r="AG46" s="319" t="s">
        <v>839</v>
      </c>
      <c r="AH46" s="444" t="str">
        <f t="shared" si="11"/>
        <v>Active</v>
      </c>
      <c r="AI46" s="318">
        <f t="shared" si="11"/>
        <v>0</v>
      </c>
      <c r="AJ46" s="318">
        <f t="shared" si="11"/>
        <v>0</v>
      </c>
      <c r="AK46" s="318">
        <f t="shared" si="11"/>
        <v>0</v>
      </c>
      <c r="AL46" s="318" t="s">
        <v>89</v>
      </c>
      <c r="AM46" s="444" t="str">
        <f t="shared" si="12"/>
        <v>VDACS</v>
      </c>
      <c r="AN46" s="318">
        <f t="shared" si="12"/>
        <v>0</v>
      </c>
      <c r="AO46" s="318">
        <f t="shared" si="12"/>
        <v>0</v>
      </c>
      <c r="AP46" s="318">
        <f t="shared" si="12"/>
        <v>0</v>
      </c>
      <c r="AQ46" s="318" t="s">
        <v>845</v>
      </c>
      <c r="AR46" s="444" t="str">
        <f t="shared" si="14"/>
        <v>[DEQ Staff]</v>
      </c>
      <c r="AS46" s="318">
        <f t="shared" si="14"/>
        <v>0</v>
      </c>
      <c r="AT46" s="318">
        <f t="shared" si="14"/>
        <v>0</v>
      </c>
      <c r="AU46" s="318">
        <f t="shared" si="14"/>
        <v>0</v>
      </c>
      <c r="AV46" s="318">
        <v>1</v>
      </c>
      <c r="AW46" s="444">
        <f t="shared" si="13"/>
        <v>1</v>
      </c>
      <c r="AX46" s="318">
        <f t="shared" si="13"/>
        <v>0</v>
      </c>
      <c r="AY46" s="318">
        <f t="shared" si="13"/>
        <v>0</v>
      </c>
      <c r="AZ46" s="459">
        <f t="shared" si="13"/>
        <v>0</v>
      </c>
      <c r="BA46" s="450">
        <f t="shared" si="15"/>
        <v>2</v>
      </c>
      <c r="BB46" s="451">
        <f t="shared" si="16"/>
        <v>0.4</v>
      </c>
      <c r="BC46" s="445"/>
      <c r="BD46" s="445"/>
      <c r="BE46" s="445"/>
      <c r="BF46" s="264"/>
      <c r="BG46" s="264"/>
      <c r="BH46" s="264"/>
      <c r="BI46" s="264"/>
      <c r="BJ46" s="264"/>
      <c r="BK46" s="264"/>
      <c r="BL46" s="264"/>
      <c r="BM46" s="264"/>
      <c r="BN46" s="264"/>
      <c r="BO46" s="264"/>
      <c r="BP46" s="264"/>
      <c r="BQ46" s="264"/>
      <c r="BR46" s="264"/>
    </row>
    <row r="47" spans="1:70" s="261" customFormat="1" ht="65" hidden="1" x14ac:dyDescent="0.35">
      <c r="A47" s="399" t="s">
        <v>64</v>
      </c>
      <c r="B47" s="399" t="s">
        <v>433</v>
      </c>
      <c r="C47" s="399" t="s">
        <v>358</v>
      </c>
      <c r="D47" s="305" t="s">
        <v>70</v>
      </c>
      <c r="E47" s="399" t="s">
        <v>898</v>
      </c>
      <c r="F47" s="399" t="s">
        <v>905</v>
      </c>
      <c r="G47" s="399" t="s">
        <v>906</v>
      </c>
      <c r="H47" s="396" t="s">
        <v>696</v>
      </c>
      <c r="I47" s="477">
        <v>8</v>
      </c>
      <c r="J47" s="396" t="s">
        <v>839</v>
      </c>
      <c r="K47" s="396" t="s">
        <v>1148</v>
      </c>
      <c r="L47" s="488"/>
      <c r="M47" s="308" t="s">
        <v>845</v>
      </c>
      <c r="N47" s="479">
        <v>45565</v>
      </c>
      <c r="O47" s="479" t="s">
        <v>887</v>
      </c>
      <c r="P47" s="310" t="s">
        <v>97</v>
      </c>
      <c r="Q47" s="312" t="s">
        <v>1194</v>
      </c>
      <c r="R47" s="403" t="s">
        <v>16</v>
      </c>
      <c r="S47" s="403">
        <v>14</v>
      </c>
      <c r="T47" s="403" t="str">
        <f>B47</f>
        <v>A07</v>
      </c>
      <c r="U47" s="403" t="s">
        <v>183</v>
      </c>
      <c r="V47" s="312">
        <v>5</v>
      </c>
      <c r="W47" s="489">
        <v>5</v>
      </c>
      <c r="X47" s="314">
        <v>5</v>
      </c>
      <c r="Y47" s="314">
        <v>5</v>
      </c>
      <c r="Z47" s="315">
        <v>5</v>
      </c>
      <c r="AA47" s="481">
        <f t="shared" si="9"/>
        <v>25</v>
      </c>
      <c r="AB47" s="317" t="s">
        <v>1148</v>
      </c>
      <c r="AC47" s="318">
        <f t="shared" si="10"/>
        <v>0</v>
      </c>
      <c r="AD47" s="318">
        <f t="shared" si="10"/>
        <v>0</v>
      </c>
      <c r="AE47" s="318">
        <f t="shared" si="10"/>
        <v>0</v>
      </c>
      <c r="AF47" s="318">
        <f t="shared" si="10"/>
        <v>0</v>
      </c>
      <c r="AG47" s="319" t="str">
        <f>IF(AV$8=H47,$J47,0)</f>
        <v>Active</v>
      </c>
      <c r="AH47" s="318">
        <f t="shared" si="11"/>
        <v>0</v>
      </c>
      <c r="AI47" s="318">
        <f t="shared" si="11"/>
        <v>0</v>
      </c>
      <c r="AJ47" s="318">
        <f t="shared" si="11"/>
        <v>0</v>
      </c>
      <c r="AK47" s="318">
        <f t="shared" si="11"/>
        <v>0</v>
      </c>
      <c r="AL47" s="319" t="str">
        <f>IF(AV$8=H47,$D47,0)</f>
        <v>DCR</v>
      </c>
      <c r="AM47" s="318">
        <f t="shared" si="12"/>
        <v>0</v>
      </c>
      <c r="AN47" s="318">
        <f t="shared" si="12"/>
        <v>0</v>
      </c>
      <c r="AO47" s="318">
        <f t="shared" si="12"/>
        <v>0</v>
      </c>
      <c r="AP47" s="318">
        <f t="shared" si="12"/>
        <v>0</v>
      </c>
      <c r="AQ47" s="318" t="str">
        <f>IF(AV$8=H47,$M47,0)</f>
        <v>[DEQ Staff]</v>
      </c>
      <c r="AR47" s="318">
        <f t="shared" si="14"/>
        <v>0</v>
      </c>
      <c r="AS47" s="318">
        <f t="shared" si="14"/>
        <v>0</v>
      </c>
      <c r="AT47" s="318">
        <f t="shared" si="14"/>
        <v>0</v>
      </c>
      <c r="AU47" s="318">
        <f t="shared" si="14"/>
        <v>0</v>
      </c>
      <c r="AV47" s="320">
        <f>IF(AV$8=H47,$I47,0)</f>
        <v>8</v>
      </c>
      <c r="AW47" s="318">
        <f t="shared" si="13"/>
        <v>0</v>
      </c>
      <c r="AX47" s="318">
        <f t="shared" si="13"/>
        <v>0</v>
      </c>
      <c r="AY47" s="318">
        <f t="shared" si="13"/>
        <v>0</v>
      </c>
      <c r="AZ47" s="318">
        <f t="shared" si="13"/>
        <v>0</v>
      </c>
      <c r="BA47" s="481">
        <f t="shared" si="15"/>
        <v>8</v>
      </c>
      <c r="BB47" s="482">
        <f t="shared" si="16"/>
        <v>0.32</v>
      </c>
      <c r="BC47" s="275"/>
      <c r="BD47" s="275"/>
      <c r="BE47" s="275"/>
      <c r="BF47" s="275"/>
      <c r="BG47" s="275"/>
      <c r="BH47" s="275"/>
      <c r="BI47" s="275"/>
      <c r="BJ47" s="275"/>
      <c r="BK47" s="275"/>
      <c r="BL47" s="275"/>
      <c r="BM47" s="275"/>
      <c r="BN47" s="275"/>
      <c r="BO47" s="275"/>
      <c r="BP47" s="275"/>
      <c r="BQ47" s="275"/>
      <c r="BR47" s="275"/>
    </row>
    <row r="48" spans="1:70" ht="141.75" customHeight="1" x14ac:dyDescent="0.35">
      <c r="A48" s="324" t="s">
        <v>64</v>
      </c>
      <c r="B48" s="325" t="s">
        <v>433</v>
      </c>
      <c r="C48" s="324" t="s">
        <v>358</v>
      </c>
      <c r="D48" s="462" t="s">
        <v>852</v>
      </c>
      <c r="E48" s="325" t="s">
        <v>898</v>
      </c>
      <c r="F48" s="324" t="s">
        <v>905</v>
      </c>
      <c r="G48" s="324" t="s">
        <v>1559</v>
      </c>
      <c r="H48" s="455" t="s">
        <v>699</v>
      </c>
      <c r="I48" s="270">
        <v>43</v>
      </c>
      <c r="J48" s="446" t="s">
        <v>839</v>
      </c>
      <c r="K48" s="556" t="s">
        <v>1454</v>
      </c>
      <c r="L48" s="270" t="s">
        <v>1455</v>
      </c>
      <c r="M48" s="463" t="s">
        <v>845</v>
      </c>
      <c r="N48" s="447">
        <v>45565</v>
      </c>
      <c r="O48" s="448" t="s">
        <v>887</v>
      </c>
      <c r="P48" s="464" t="s">
        <v>97</v>
      </c>
      <c r="Q48" s="458"/>
      <c r="R48" s="450" t="s">
        <v>16</v>
      </c>
      <c r="S48" s="450">
        <v>14</v>
      </c>
      <c r="T48" s="450" t="str">
        <f>B48</f>
        <v>A07</v>
      </c>
      <c r="U48" s="523">
        <v>4</v>
      </c>
      <c r="V48" s="465">
        <v>25</v>
      </c>
      <c r="W48" s="465">
        <v>25</v>
      </c>
      <c r="X48" s="465">
        <v>25</v>
      </c>
      <c r="Y48" s="465">
        <v>25</v>
      </c>
      <c r="Z48" s="465">
        <v>25</v>
      </c>
      <c r="AA48" s="450">
        <f t="shared" si="9"/>
        <v>125</v>
      </c>
      <c r="AB48" s="307" t="s">
        <v>1148</v>
      </c>
      <c r="AC48" s="444" t="str">
        <f t="shared" si="10"/>
        <v xml:space="preserve">DCR provides technical and financial assistance to Soil and Water Conservation Districts, institutions of higher education, and individuals for nonpoint source pollution controls. COVID-19 precluded in-person trainings and educational activities in 2020; however, the Department and its partners successfully transitioned to virtual educational opportunities. Working with the Virginia Association of Soil and Water Conservation Districts, 43 trainings (about four per month) were conducted for District directors and District staff. These trainings covered everything from the legislative process to detailed presentations on BMP standards and specifications. </v>
      </c>
      <c r="AD48" s="318">
        <f t="shared" si="10"/>
        <v>0</v>
      </c>
      <c r="AE48" s="318">
        <f t="shared" si="10"/>
        <v>0</v>
      </c>
      <c r="AF48" s="318">
        <f t="shared" si="10"/>
        <v>0</v>
      </c>
      <c r="AG48" s="319" t="s">
        <v>839</v>
      </c>
      <c r="AH48" s="444" t="str">
        <f t="shared" si="11"/>
        <v>Active</v>
      </c>
      <c r="AI48" s="318">
        <f t="shared" si="11"/>
        <v>0</v>
      </c>
      <c r="AJ48" s="318">
        <f t="shared" si="11"/>
        <v>0</v>
      </c>
      <c r="AK48" s="318">
        <f t="shared" si="11"/>
        <v>0</v>
      </c>
      <c r="AL48" s="318" t="s">
        <v>70</v>
      </c>
      <c r="AM48" s="444" t="str">
        <f t="shared" si="12"/>
        <v>DCR/ VDACS</v>
      </c>
      <c r="AN48" s="318">
        <f t="shared" si="12"/>
        <v>0</v>
      </c>
      <c r="AO48" s="318">
        <f t="shared" si="12"/>
        <v>0</v>
      </c>
      <c r="AP48" s="318">
        <f t="shared" si="12"/>
        <v>0</v>
      </c>
      <c r="AQ48" s="318" t="s">
        <v>845</v>
      </c>
      <c r="AR48" s="444" t="str">
        <f t="shared" si="14"/>
        <v>[DEQ Staff]</v>
      </c>
      <c r="AS48" s="318">
        <f t="shared" si="14"/>
        <v>0</v>
      </c>
      <c r="AT48" s="318">
        <f t="shared" si="14"/>
        <v>0</v>
      </c>
      <c r="AU48" s="318">
        <f t="shared" si="14"/>
        <v>0</v>
      </c>
      <c r="AV48" s="318">
        <v>8</v>
      </c>
      <c r="AW48" s="444">
        <f t="shared" si="13"/>
        <v>43</v>
      </c>
      <c r="AX48" s="318">
        <f t="shared" si="13"/>
        <v>0</v>
      </c>
      <c r="AY48" s="318">
        <f t="shared" si="13"/>
        <v>0</v>
      </c>
      <c r="AZ48" s="459">
        <f t="shared" si="13"/>
        <v>0</v>
      </c>
      <c r="BA48" s="450">
        <f t="shared" si="15"/>
        <v>51</v>
      </c>
      <c r="BB48" s="451">
        <f t="shared" si="16"/>
        <v>0.40799999999999997</v>
      </c>
      <c r="BC48" s="445"/>
      <c r="BD48" s="445"/>
      <c r="BE48" s="445"/>
      <c r="BF48" s="264"/>
      <c r="BG48" s="264"/>
      <c r="BH48" s="264"/>
      <c r="BI48" s="264"/>
      <c r="BJ48" s="264"/>
      <c r="BK48" s="264"/>
      <c r="BL48" s="264"/>
      <c r="BM48" s="264"/>
      <c r="BN48" s="264"/>
      <c r="BO48" s="264"/>
      <c r="BP48" s="264"/>
      <c r="BQ48" s="264"/>
      <c r="BR48" s="264"/>
    </row>
    <row r="49" spans="1:70" s="261" customFormat="1" ht="65" hidden="1" x14ac:dyDescent="0.3">
      <c r="A49" s="399" t="s">
        <v>64</v>
      </c>
      <c r="B49" s="399" t="s">
        <v>433</v>
      </c>
      <c r="C49" s="399" t="s">
        <v>356</v>
      </c>
      <c r="D49" s="305" t="s">
        <v>89</v>
      </c>
      <c r="E49" s="399" t="s">
        <v>897</v>
      </c>
      <c r="F49" s="399" t="s">
        <v>1002</v>
      </c>
      <c r="G49" s="399" t="s">
        <v>186</v>
      </c>
      <c r="H49" s="396" t="s">
        <v>696</v>
      </c>
      <c r="I49" s="477">
        <v>1</v>
      </c>
      <c r="J49" s="396" t="s">
        <v>839</v>
      </c>
      <c r="K49" s="396" t="s">
        <v>1147</v>
      </c>
      <c r="L49" s="488"/>
      <c r="M49" s="308" t="s">
        <v>845</v>
      </c>
      <c r="N49" s="479">
        <v>45565</v>
      </c>
      <c r="O49" s="479" t="s">
        <v>887</v>
      </c>
      <c r="P49" s="310" t="s">
        <v>89</v>
      </c>
      <c r="Q49" s="312" t="s">
        <v>1088</v>
      </c>
      <c r="R49" s="403" t="s">
        <v>16</v>
      </c>
      <c r="S49" s="403">
        <v>12</v>
      </c>
      <c r="T49" s="403" t="str">
        <f>B49</f>
        <v>A07</v>
      </c>
      <c r="U49" s="490" t="s">
        <v>87</v>
      </c>
      <c r="V49" s="312">
        <v>1</v>
      </c>
      <c r="W49" s="489">
        <v>1</v>
      </c>
      <c r="X49" s="314">
        <v>1</v>
      </c>
      <c r="Y49" s="314">
        <v>1</v>
      </c>
      <c r="Z49" s="315">
        <v>1</v>
      </c>
      <c r="AA49" s="481">
        <f t="shared" si="9"/>
        <v>5</v>
      </c>
      <c r="AB49" s="317" t="s">
        <v>1147</v>
      </c>
      <c r="AC49" s="318">
        <f t="shared" ref="AC49:AF68" si="17">IF(AC$6=$H49,$K49,0)</f>
        <v>0</v>
      </c>
      <c r="AD49" s="318">
        <f t="shared" si="17"/>
        <v>0</v>
      </c>
      <c r="AE49" s="318">
        <f t="shared" si="17"/>
        <v>0</v>
      </c>
      <c r="AF49" s="318">
        <f t="shared" si="17"/>
        <v>0</v>
      </c>
      <c r="AG49" s="319" t="str">
        <f>IF(AV$8=H49,$J49,0)</f>
        <v>Active</v>
      </c>
      <c r="AH49" s="318">
        <f t="shared" ref="AH49:AK68" si="18">IF(AH$6=$H49,$J49,0)</f>
        <v>0</v>
      </c>
      <c r="AI49" s="318">
        <f t="shared" si="18"/>
        <v>0</v>
      </c>
      <c r="AJ49" s="318">
        <f t="shared" si="18"/>
        <v>0</v>
      </c>
      <c r="AK49" s="318">
        <f t="shared" si="18"/>
        <v>0</v>
      </c>
      <c r="AL49" s="319" t="str">
        <f>IF(AV$8=H49,$D49,0)</f>
        <v>VDACS</v>
      </c>
      <c r="AM49" s="318">
        <f t="shared" ref="AM49:AP68" si="19">IF(AM$6=$H49,$P49,0)</f>
        <v>0</v>
      </c>
      <c r="AN49" s="318">
        <f t="shared" si="19"/>
        <v>0</v>
      </c>
      <c r="AO49" s="318">
        <f t="shared" si="19"/>
        <v>0</v>
      </c>
      <c r="AP49" s="318">
        <f t="shared" si="19"/>
        <v>0</v>
      </c>
      <c r="AQ49" s="318" t="str">
        <f>IF(AV$8=H49,$M49,0)</f>
        <v>[DEQ Staff]</v>
      </c>
      <c r="AR49" s="318">
        <f t="shared" si="14"/>
        <v>0</v>
      </c>
      <c r="AS49" s="318">
        <f t="shared" si="14"/>
        <v>0</v>
      </c>
      <c r="AT49" s="318">
        <f t="shared" si="14"/>
        <v>0</v>
      </c>
      <c r="AU49" s="318">
        <f t="shared" si="14"/>
        <v>0</v>
      </c>
      <c r="AV49" s="320">
        <f>IF(AV$8=H49,$I49,0)</f>
        <v>1</v>
      </c>
      <c r="AW49" s="318">
        <f t="shared" ref="AW49:AZ68" si="20">IF(AW$6=$H49,$I49,0)</f>
        <v>0</v>
      </c>
      <c r="AX49" s="318">
        <f t="shared" si="20"/>
        <v>0</v>
      </c>
      <c r="AY49" s="318">
        <f t="shared" si="20"/>
        <v>0</v>
      </c>
      <c r="AZ49" s="318">
        <f t="shared" si="20"/>
        <v>0</v>
      </c>
      <c r="BA49" s="481">
        <f t="shared" si="15"/>
        <v>1</v>
      </c>
      <c r="BB49" s="482">
        <f t="shared" si="16"/>
        <v>0.2</v>
      </c>
      <c r="BC49" s="275"/>
      <c r="BD49" s="275"/>
      <c r="BE49" s="275"/>
      <c r="BF49" s="275"/>
      <c r="BG49" s="275"/>
      <c r="BH49" s="275"/>
      <c r="BI49" s="275"/>
      <c r="BJ49" s="275"/>
      <c r="BK49" s="275"/>
      <c r="BL49" s="275"/>
      <c r="BM49" s="275"/>
      <c r="BN49" s="275"/>
      <c r="BO49" s="275"/>
      <c r="BP49" s="275"/>
      <c r="BQ49" s="275"/>
      <c r="BR49" s="275"/>
    </row>
    <row r="50" spans="1:70" ht="65" x14ac:dyDescent="0.3">
      <c r="A50" s="324" t="s">
        <v>64</v>
      </c>
      <c r="B50" s="325" t="s">
        <v>433</v>
      </c>
      <c r="C50" s="324" t="s">
        <v>356</v>
      </c>
      <c r="D50" s="462" t="s">
        <v>852</v>
      </c>
      <c r="E50" s="325" t="s">
        <v>897</v>
      </c>
      <c r="F50" s="324" t="s">
        <v>1002</v>
      </c>
      <c r="G50" s="324" t="s">
        <v>1560</v>
      </c>
      <c r="H50" s="455" t="s">
        <v>699</v>
      </c>
      <c r="I50" s="270">
        <v>1</v>
      </c>
      <c r="J50" s="446" t="s">
        <v>839</v>
      </c>
      <c r="K50" s="270" t="s">
        <v>1396</v>
      </c>
      <c r="L50" s="270" t="s">
        <v>1453</v>
      </c>
      <c r="M50" s="463" t="s">
        <v>845</v>
      </c>
      <c r="N50" s="447">
        <v>45565</v>
      </c>
      <c r="O50" s="448" t="s">
        <v>887</v>
      </c>
      <c r="P50" s="464" t="s">
        <v>89</v>
      </c>
      <c r="Q50" s="458"/>
      <c r="R50" s="450" t="s">
        <v>16</v>
      </c>
      <c r="S50" s="450">
        <v>12</v>
      </c>
      <c r="T50" s="450" t="str">
        <f>B50</f>
        <v>A07</v>
      </c>
      <c r="U50" s="326" t="s">
        <v>87</v>
      </c>
      <c r="V50" s="465">
        <v>1</v>
      </c>
      <c r="W50" s="465">
        <v>1</v>
      </c>
      <c r="X50" s="465">
        <v>1</v>
      </c>
      <c r="Y50" s="465">
        <v>1</v>
      </c>
      <c r="Z50" s="465">
        <v>1</v>
      </c>
      <c r="AA50" s="450">
        <f t="shared" si="9"/>
        <v>5</v>
      </c>
      <c r="AB50" s="307" t="s">
        <v>1147</v>
      </c>
      <c r="AC50" s="444" t="str">
        <f t="shared" si="17"/>
        <v>The ASA program received numerous inquiries regarding possible agricultural pollution during the program year of April 1, 2020 through March 31, 2021. Sixty-four of these cases became official complaints. The outcomes of the complaints are summarized in table 2.18.</v>
      </c>
      <c r="AD50" s="318">
        <f t="shared" si="17"/>
        <v>0</v>
      </c>
      <c r="AE50" s="318">
        <f t="shared" si="17"/>
        <v>0</v>
      </c>
      <c r="AF50" s="318">
        <f t="shared" si="17"/>
        <v>0</v>
      </c>
      <c r="AG50" s="319" t="s">
        <v>839</v>
      </c>
      <c r="AH50" s="444" t="str">
        <f t="shared" si="18"/>
        <v>Active</v>
      </c>
      <c r="AI50" s="318">
        <f t="shared" si="18"/>
        <v>0</v>
      </c>
      <c r="AJ50" s="318">
        <f t="shared" si="18"/>
        <v>0</v>
      </c>
      <c r="AK50" s="318">
        <f t="shared" si="18"/>
        <v>0</v>
      </c>
      <c r="AL50" s="318" t="s">
        <v>89</v>
      </c>
      <c r="AM50" s="444" t="str">
        <f t="shared" si="19"/>
        <v>VDACS</v>
      </c>
      <c r="AN50" s="318">
        <f t="shared" si="19"/>
        <v>0</v>
      </c>
      <c r="AO50" s="318">
        <f t="shared" si="19"/>
        <v>0</v>
      </c>
      <c r="AP50" s="318">
        <f t="shared" si="19"/>
        <v>0</v>
      </c>
      <c r="AQ50" s="318" t="s">
        <v>845</v>
      </c>
      <c r="AR50" s="444" t="str">
        <f t="shared" ref="AR50:AU69" si="21">IF(AR$6=$H50,$M50,0)</f>
        <v>[DEQ Staff]</v>
      </c>
      <c r="AS50" s="318">
        <f t="shared" si="21"/>
        <v>0</v>
      </c>
      <c r="AT50" s="318">
        <f t="shared" si="21"/>
        <v>0</v>
      </c>
      <c r="AU50" s="318">
        <f t="shared" si="21"/>
        <v>0</v>
      </c>
      <c r="AV50" s="318">
        <v>1</v>
      </c>
      <c r="AW50" s="444">
        <f t="shared" si="20"/>
        <v>1</v>
      </c>
      <c r="AX50" s="318">
        <f t="shared" si="20"/>
        <v>0</v>
      </c>
      <c r="AY50" s="318">
        <f t="shared" si="20"/>
        <v>0</v>
      </c>
      <c r="AZ50" s="459">
        <f t="shared" si="20"/>
        <v>0</v>
      </c>
      <c r="BA50" s="450">
        <f t="shared" si="15"/>
        <v>2</v>
      </c>
      <c r="BB50" s="451">
        <f t="shared" si="16"/>
        <v>0.4</v>
      </c>
      <c r="BC50" s="445"/>
      <c r="BD50" s="445"/>
      <c r="BE50" s="445"/>
      <c r="BF50" s="264"/>
      <c r="BG50" s="264"/>
      <c r="BH50" s="264"/>
      <c r="BI50" s="264"/>
      <c r="BJ50" s="264"/>
      <c r="BK50" s="264"/>
      <c r="BL50" s="264"/>
      <c r="BM50" s="264"/>
      <c r="BN50" s="264"/>
      <c r="BO50" s="264"/>
      <c r="BP50" s="264"/>
      <c r="BQ50" s="264"/>
      <c r="BR50" s="264"/>
    </row>
    <row r="51" spans="1:70" s="275" customFormat="1" ht="91" hidden="1" x14ac:dyDescent="0.35">
      <c r="A51" s="399" t="s">
        <v>64</v>
      </c>
      <c r="B51" s="399" t="s">
        <v>434</v>
      </c>
      <c r="C51" s="399" t="s">
        <v>93</v>
      </c>
      <c r="D51" s="305" t="s">
        <v>37</v>
      </c>
      <c r="E51" s="399" t="s">
        <v>434</v>
      </c>
      <c r="F51" s="399" t="s">
        <v>1189</v>
      </c>
      <c r="G51" s="399" t="s">
        <v>228</v>
      </c>
      <c r="H51" s="396" t="s">
        <v>696</v>
      </c>
      <c r="I51" s="477">
        <v>3790</v>
      </c>
      <c r="J51" s="396" t="s">
        <v>839</v>
      </c>
      <c r="K51" s="396" t="s">
        <v>1188</v>
      </c>
      <c r="L51" s="493"/>
      <c r="M51" s="328" t="s">
        <v>845</v>
      </c>
      <c r="N51" s="479">
        <v>45565</v>
      </c>
      <c r="O51" s="479" t="s">
        <v>888</v>
      </c>
      <c r="P51" s="329" t="s">
        <v>10</v>
      </c>
      <c r="Q51" s="312" t="s">
        <v>94</v>
      </c>
      <c r="R51" s="403" t="s">
        <v>16</v>
      </c>
      <c r="S51" s="403">
        <v>4</v>
      </c>
      <c r="T51" s="403" t="s">
        <v>92</v>
      </c>
      <c r="U51" s="403" t="s">
        <v>177</v>
      </c>
      <c r="V51" s="312">
        <v>2000</v>
      </c>
      <c r="W51" s="494">
        <v>2000</v>
      </c>
      <c r="X51" s="330">
        <v>2000</v>
      </c>
      <c r="Y51" s="330">
        <v>2000</v>
      </c>
      <c r="Z51" s="331">
        <v>2000</v>
      </c>
      <c r="AA51" s="481">
        <f t="shared" si="9"/>
        <v>10000</v>
      </c>
      <c r="AB51" s="332" t="s">
        <v>1188</v>
      </c>
      <c r="AC51" s="318">
        <f t="shared" si="17"/>
        <v>0</v>
      </c>
      <c r="AD51" s="318">
        <f t="shared" si="17"/>
        <v>0</v>
      </c>
      <c r="AE51" s="318">
        <f t="shared" si="17"/>
        <v>0</v>
      </c>
      <c r="AF51" s="318">
        <f t="shared" si="17"/>
        <v>0</v>
      </c>
      <c r="AG51" s="333" t="str">
        <f>IF(AV$8=H51,$J51,0)</f>
        <v>Active</v>
      </c>
      <c r="AH51" s="318">
        <f t="shared" si="18"/>
        <v>0</v>
      </c>
      <c r="AI51" s="318">
        <f t="shared" si="18"/>
        <v>0</v>
      </c>
      <c r="AJ51" s="318">
        <f t="shared" si="18"/>
        <v>0</v>
      </c>
      <c r="AK51" s="318">
        <f t="shared" si="18"/>
        <v>0</v>
      </c>
      <c r="AL51" s="333" t="str">
        <f>IF(AV$8=H51,$D51,0)</f>
        <v>DEQ/DCR</v>
      </c>
      <c r="AM51" s="318">
        <f t="shared" si="19"/>
        <v>0</v>
      </c>
      <c r="AN51" s="318">
        <f t="shared" si="19"/>
        <v>0</v>
      </c>
      <c r="AO51" s="318">
        <f t="shared" si="19"/>
        <v>0</v>
      </c>
      <c r="AP51" s="318">
        <f t="shared" si="19"/>
        <v>0</v>
      </c>
      <c r="AQ51" s="334" t="str">
        <f>IF(AV$8=H51,$M51,0)</f>
        <v>[DEQ Staff]</v>
      </c>
      <c r="AR51" s="318">
        <f t="shared" si="21"/>
        <v>0</v>
      </c>
      <c r="AS51" s="318">
        <f t="shared" si="21"/>
        <v>0</v>
      </c>
      <c r="AT51" s="318">
        <f t="shared" si="21"/>
        <v>0</v>
      </c>
      <c r="AU51" s="318">
        <f t="shared" si="21"/>
        <v>0</v>
      </c>
      <c r="AV51" s="320">
        <f>IF(AV$8=H51,$I51,0)</f>
        <v>3790</v>
      </c>
      <c r="AW51" s="318">
        <f t="shared" si="20"/>
        <v>0</v>
      </c>
      <c r="AX51" s="318">
        <f t="shared" si="20"/>
        <v>0</v>
      </c>
      <c r="AY51" s="318">
        <f t="shared" si="20"/>
        <v>0</v>
      </c>
      <c r="AZ51" s="318">
        <f t="shared" si="20"/>
        <v>0</v>
      </c>
      <c r="BA51" s="481">
        <f t="shared" si="15"/>
        <v>3790</v>
      </c>
      <c r="BB51" s="482">
        <f t="shared" si="16"/>
        <v>0.379</v>
      </c>
    </row>
    <row r="52" spans="1:70" ht="108" customHeight="1" x14ac:dyDescent="0.35">
      <c r="A52" s="324" t="s">
        <v>64</v>
      </c>
      <c r="B52" s="325" t="s">
        <v>434</v>
      </c>
      <c r="C52" s="324" t="s">
        <v>93</v>
      </c>
      <c r="D52" s="462" t="s">
        <v>852</v>
      </c>
      <c r="E52" s="325" t="s">
        <v>434</v>
      </c>
      <c r="F52" s="324" t="s">
        <v>865</v>
      </c>
      <c r="G52" s="324" t="s">
        <v>227</v>
      </c>
      <c r="H52" s="455" t="s">
        <v>699</v>
      </c>
      <c r="I52" s="555">
        <v>4129</v>
      </c>
      <c r="J52" s="446" t="s">
        <v>839</v>
      </c>
      <c r="K52" s="270" t="s">
        <v>1398</v>
      </c>
      <c r="L52" s="270" t="s">
        <v>1456</v>
      </c>
      <c r="M52" s="463" t="s">
        <v>845</v>
      </c>
      <c r="N52" s="447">
        <v>45565</v>
      </c>
      <c r="O52" s="448" t="s">
        <v>888</v>
      </c>
      <c r="P52" s="464" t="s">
        <v>10</v>
      </c>
      <c r="Q52" s="458" t="s">
        <v>94</v>
      </c>
      <c r="R52" s="450" t="s">
        <v>16</v>
      </c>
      <c r="S52" s="450">
        <v>4</v>
      </c>
      <c r="T52" s="450" t="s">
        <v>92</v>
      </c>
      <c r="U52" s="450" t="s">
        <v>177</v>
      </c>
      <c r="V52" s="465">
        <v>3500</v>
      </c>
      <c r="W52" s="465">
        <v>3500</v>
      </c>
      <c r="X52" s="465">
        <v>3500</v>
      </c>
      <c r="Y52" s="465">
        <v>3500</v>
      </c>
      <c r="Z52" s="465">
        <v>3500</v>
      </c>
      <c r="AA52" s="450">
        <f t="shared" si="9"/>
        <v>17500</v>
      </c>
      <c r="AB52" s="307" t="s">
        <v>1188</v>
      </c>
      <c r="AC52" s="444" t="str">
        <f t="shared" si="17"/>
        <v>A total of 4,129 BMPs were installed in IP areas.</v>
      </c>
      <c r="AD52" s="318">
        <f t="shared" si="17"/>
        <v>0</v>
      </c>
      <c r="AE52" s="318">
        <f t="shared" si="17"/>
        <v>0</v>
      </c>
      <c r="AF52" s="318">
        <f t="shared" si="17"/>
        <v>0</v>
      </c>
      <c r="AG52" s="333" t="s">
        <v>839</v>
      </c>
      <c r="AH52" s="444" t="str">
        <f t="shared" si="18"/>
        <v>Active</v>
      </c>
      <c r="AI52" s="318">
        <f t="shared" si="18"/>
        <v>0</v>
      </c>
      <c r="AJ52" s="318">
        <f t="shared" si="18"/>
        <v>0</v>
      </c>
      <c r="AK52" s="318">
        <f t="shared" si="18"/>
        <v>0</v>
      </c>
      <c r="AL52" s="318" t="s">
        <v>37</v>
      </c>
      <c r="AM52" s="444" t="str">
        <f t="shared" si="19"/>
        <v>DEQ</v>
      </c>
      <c r="AN52" s="318">
        <f t="shared" si="19"/>
        <v>0</v>
      </c>
      <c r="AO52" s="318">
        <f t="shared" si="19"/>
        <v>0</v>
      </c>
      <c r="AP52" s="318">
        <f t="shared" si="19"/>
        <v>0</v>
      </c>
      <c r="AQ52" s="334" t="s">
        <v>845</v>
      </c>
      <c r="AR52" s="444" t="str">
        <f t="shared" si="21"/>
        <v>[DEQ Staff]</v>
      </c>
      <c r="AS52" s="318">
        <f t="shared" si="21"/>
        <v>0</v>
      </c>
      <c r="AT52" s="318">
        <f t="shared" si="21"/>
        <v>0</v>
      </c>
      <c r="AU52" s="318">
        <f t="shared" si="21"/>
        <v>0</v>
      </c>
      <c r="AV52" s="318">
        <v>3790</v>
      </c>
      <c r="AW52" s="444">
        <f t="shared" si="20"/>
        <v>4129</v>
      </c>
      <c r="AX52" s="318">
        <f t="shared" si="20"/>
        <v>0</v>
      </c>
      <c r="AY52" s="318">
        <f t="shared" si="20"/>
        <v>0</v>
      </c>
      <c r="AZ52" s="459">
        <f t="shared" si="20"/>
        <v>0</v>
      </c>
      <c r="BA52" s="450">
        <f t="shared" si="15"/>
        <v>7919</v>
      </c>
      <c r="BB52" s="451">
        <f t="shared" si="16"/>
        <v>0.4525142857142857</v>
      </c>
      <c r="BC52" s="445"/>
      <c r="BD52" s="445"/>
      <c r="BE52" s="445"/>
      <c r="BF52" s="264"/>
      <c r="BG52" s="264"/>
      <c r="BH52" s="264"/>
      <c r="BI52" s="264"/>
      <c r="BJ52" s="264"/>
      <c r="BK52" s="264"/>
      <c r="BL52" s="264"/>
      <c r="BM52" s="264"/>
      <c r="BN52" s="264"/>
      <c r="BO52" s="264"/>
      <c r="BP52" s="264"/>
      <c r="BQ52" s="264"/>
      <c r="BR52" s="264"/>
    </row>
    <row r="53" spans="1:70" s="261" customFormat="1" ht="156" hidden="1" x14ac:dyDescent="0.35">
      <c r="A53" s="399" t="s">
        <v>64</v>
      </c>
      <c r="B53" s="399" t="s">
        <v>434</v>
      </c>
      <c r="C53" s="399" t="s">
        <v>348</v>
      </c>
      <c r="D53" s="305" t="s">
        <v>70</v>
      </c>
      <c r="E53" s="399" t="s">
        <v>901</v>
      </c>
      <c r="F53" s="399" t="s">
        <v>1041</v>
      </c>
      <c r="G53" s="399" t="s">
        <v>902</v>
      </c>
      <c r="H53" s="396" t="s">
        <v>696</v>
      </c>
      <c r="I53" s="477">
        <v>1</v>
      </c>
      <c r="J53" s="396" t="s">
        <v>839</v>
      </c>
      <c r="K53" s="396" t="s">
        <v>1153</v>
      </c>
      <c r="L53" s="488"/>
      <c r="M53" s="308" t="s">
        <v>845</v>
      </c>
      <c r="N53" s="479">
        <v>45565</v>
      </c>
      <c r="O53" s="479" t="s">
        <v>887</v>
      </c>
      <c r="P53" s="310" t="s">
        <v>70</v>
      </c>
      <c r="Q53" s="312" t="s">
        <v>186</v>
      </c>
      <c r="R53" s="403" t="s">
        <v>16</v>
      </c>
      <c r="S53" s="403">
        <v>4</v>
      </c>
      <c r="T53" s="403" t="s">
        <v>434</v>
      </c>
      <c r="U53" s="495" t="s">
        <v>177</v>
      </c>
      <c r="V53" s="312">
        <v>1</v>
      </c>
      <c r="W53" s="489">
        <v>1</v>
      </c>
      <c r="X53" s="314">
        <v>1</v>
      </c>
      <c r="Y53" s="314">
        <v>1</v>
      </c>
      <c r="Z53" s="315">
        <v>1</v>
      </c>
      <c r="AA53" s="481">
        <f t="shared" si="9"/>
        <v>5</v>
      </c>
      <c r="AB53" s="317" t="s">
        <v>1153</v>
      </c>
      <c r="AC53" s="318">
        <f t="shared" si="17"/>
        <v>0</v>
      </c>
      <c r="AD53" s="318">
        <f t="shared" si="17"/>
        <v>0</v>
      </c>
      <c r="AE53" s="318">
        <f t="shared" si="17"/>
        <v>0</v>
      </c>
      <c r="AF53" s="318">
        <f t="shared" si="17"/>
        <v>0</v>
      </c>
      <c r="AG53" s="319" t="str">
        <f>IF(AV$8=H53,$J53,0)</f>
        <v>Active</v>
      </c>
      <c r="AH53" s="318">
        <f t="shared" si="18"/>
        <v>0</v>
      </c>
      <c r="AI53" s="318">
        <f t="shared" si="18"/>
        <v>0</v>
      </c>
      <c r="AJ53" s="318">
        <f t="shared" si="18"/>
        <v>0</v>
      </c>
      <c r="AK53" s="318">
        <f t="shared" si="18"/>
        <v>0</v>
      </c>
      <c r="AL53" s="319" t="str">
        <f>IF(AV$8=H53,$D53,0)</f>
        <v>DCR</v>
      </c>
      <c r="AM53" s="318">
        <f t="shared" si="19"/>
        <v>0</v>
      </c>
      <c r="AN53" s="318">
        <f t="shared" si="19"/>
        <v>0</v>
      </c>
      <c r="AO53" s="318">
        <f t="shared" si="19"/>
        <v>0</v>
      </c>
      <c r="AP53" s="318">
        <f t="shared" si="19"/>
        <v>0</v>
      </c>
      <c r="AQ53" s="318" t="str">
        <f>IF(AV$8=H53,$M53,0)</f>
        <v>[DEQ Staff]</v>
      </c>
      <c r="AR53" s="318">
        <f t="shared" si="21"/>
        <v>0</v>
      </c>
      <c r="AS53" s="318">
        <f t="shared" si="21"/>
        <v>0</v>
      </c>
      <c r="AT53" s="318">
        <f t="shared" si="21"/>
        <v>0</v>
      </c>
      <c r="AU53" s="318">
        <f t="shared" si="21"/>
        <v>0</v>
      </c>
      <c r="AV53" s="320">
        <f>IF(AV$8=H53,$I53,0)</f>
        <v>1</v>
      </c>
      <c r="AW53" s="318">
        <f t="shared" si="20"/>
        <v>0</v>
      </c>
      <c r="AX53" s="318">
        <f t="shared" si="20"/>
        <v>0</v>
      </c>
      <c r="AY53" s="318">
        <f t="shared" si="20"/>
        <v>0</v>
      </c>
      <c r="AZ53" s="318">
        <f t="shared" si="20"/>
        <v>0</v>
      </c>
      <c r="BA53" s="481">
        <f t="shared" si="15"/>
        <v>1</v>
      </c>
      <c r="BB53" s="482">
        <f t="shared" si="16"/>
        <v>0.2</v>
      </c>
      <c r="BC53" s="275"/>
      <c r="BD53" s="275"/>
      <c r="BE53" s="275"/>
      <c r="BF53" s="275"/>
      <c r="BG53" s="275"/>
      <c r="BH53" s="275"/>
      <c r="BI53" s="275"/>
      <c r="BJ53" s="275"/>
      <c r="BK53" s="275"/>
      <c r="BL53" s="275"/>
      <c r="BM53" s="275"/>
      <c r="BN53" s="275"/>
      <c r="BO53" s="275"/>
      <c r="BP53" s="275"/>
      <c r="BQ53" s="275"/>
      <c r="BR53" s="275"/>
    </row>
    <row r="54" spans="1:70" ht="78" x14ac:dyDescent="0.35">
      <c r="A54" s="324" t="s">
        <v>64</v>
      </c>
      <c r="B54" s="325" t="s">
        <v>434</v>
      </c>
      <c r="C54" s="324" t="s">
        <v>348</v>
      </c>
      <c r="D54" s="468" t="s">
        <v>852</v>
      </c>
      <c r="E54" s="325" t="s">
        <v>901</v>
      </c>
      <c r="F54" s="324" t="s">
        <v>1041</v>
      </c>
      <c r="G54" s="324" t="s">
        <v>1560</v>
      </c>
      <c r="H54" s="455" t="s">
        <v>699</v>
      </c>
      <c r="I54" s="270">
        <v>1</v>
      </c>
      <c r="J54" s="446" t="s">
        <v>839</v>
      </c>
      <c r="K54" s="270" t="s">
        <v>1399</v>
      </c>
      <c r="L54" s="270" t="s">
        <v>1457</v>
      </c>
      <c r="M54" s="463" t="s">
        <v>845</v>
      </c>
      <c r="N54" s="447">
        <v>45565</v>
      </c>
      <c r="O54" s="448" t="s">
        <v>887</v>
      </c>
      <c r="P54" s="464" t="s">
        <v>70</v>
      </c>
      <c r="Q54" s="458"/>
      <c r="R54" s="450" t="s">
        <v>16</v>
      </c>
      <c r="S54" s="450">
        <v>4</v>
      </c>
      <c r="T54" s="450" t="s">
        <v>434</v>
      </c>
      <c r="U54" s="523" t="s">
        <v>177</v>
      </c>
      <c r="V54" s="465">
        <v>1</v>
      </c>
      <c r="W54" s="465">
        <v>1</v>
      </c>
      <c r="X54" s="465">
        <v>1</v>
      </c>
      <c r="Y54" s="465">
        <v>1</v>
      </c>
      <c r="Z54" s="465">
        <v>1</v>
      </c>
      <c r="AA54" s="450">
        <f t="shared" si="9"/>
        <v>5</v>
      </c>
      <c r="AB54" s="307" t="s">
        <v>1153</v>
      </c>
      <c r="AC54" s="444" t="str">
        <f t="shared" si="17"/>
        <v>During the 2020 General Assembly, a base technical assistance amount of $4.55 million was provided to Districts as part of the Districts’ reoccurring base budget. This budget action recognized consistent funding is necessary for Districts to adequately provide technical assistance to their agricultural producers.</v>
      </c>
      <c r="AD54" s="318">
        <f t="shared" si="17"/>
        <v>0</v>
      </c>
      <c r="AE54" s="318">
        <f t="shared" si="17"/>
        <v>0</v>
      </c>
      <c r="AF54" s="318">
        <f t="shared" si="17"/>
        <v>0</v>
      </c>
      <c r="AG54" s="319" t="s">
        <v>839</v>
      </c>
      <c r="AH54" s="444" t="str">
        <f t="shared" si="18"/>
        <v>Active</v>
      </c>
      <c r="AI54" s="318">
        <f t="shared" si="18"/>
        <v>0</v>
      </c>
      <c r="AJ54" s="318">
        <f t="shared" si="18"/>
        <v>0</v>
      </c>
      <c r="AK54" s="318">
        <f t="shared" si="18"/>
        <v>0</v>
      </c>
      <c r="AL54" s="318" t="s">
        <v>70</v>
      </c>
      <c r="AM54" s="444" t="str">
        <f t="shared" si="19"/>
        <v>DCR</v>
      </c>
      <c r="AN54" s="318">
        <f t="shared" si="19"/>
        <v>0</v>
      </c>
      <c r="AO54" s="318">
        <f t="shared" si="19"/>
        <v>0</v>
      </c>
      <c r="AP54" s="318">
        <f t="shared" si="19"/>
        <v>0</v>
      </c>
      <c r="AQ54" s="318" t="s">
        <v>845</v>
      </c>
      <c r="AR54" s="444" t="str">
        <f t="shared" si="21"/>
        <v>[DEQ Staff]</v>
      </c>
      <c r="AS54" s="318">
        <f t="shared" si="21"/>
        <v>0</v>
      </c>
      <c r="AT54" s="318">
        <f t="shared" si="21"/>
        <v>0</v>
      </c>
      <c r="AU54" s="318">
        <f t="shared" si="21"/>
        <v>0</v>
      </c>
      <c r="AV54" s="318">
        <v>1</v>
      </c>
      <c r="AW54" s="444">
        <f t="shared" si="20"/>
        <v>1</v>
      </c>
      <c r="AX54" s="318">
        <f t="shared" si="20"/>
        <v>0</v>
      </c>
      <c r="AY54" s="318">
        <f t="shared" si="20"/>
        <v>0</v>
      </c>
      <c r="AZ54" s="459">
        <f t="shared" si="20"/>
        <v>0</v>
      </c>
      <c r="BA54" s="450">
        <f t="shared" si="15"/>
        <v>2</v>
      </c>
      <c r="BB54" s="451">
        <f t="shared" si="16"/>
        <v>0.4</v>
      </c>
      <c r="BC54" s="445"/>
      <c r="BD54" s="445"/>
      <c r="BE54" s="445"/>
      <c r="BF54" s="264"/>
      <c r="BG54" s="264"/>
      <c r="BH54" s="264"/>
      <c r="BI54" s="264"/>
      <c r="BJ54" s="264"/>
      <c r="BK54" s="264"/>
      <c r="BL54" s="264"/>
      <c r="BM54" s="264"/>
      <c r="BN54" s="264"/>
      <c r="BO54" s="264"/>
      <c r="BP54" s="264"/>
      <c r="BQ54" s="264"/>
      <c r="BR54" s="264"/>
    </row>
    <row r="55" spans="1:70" s="261" customFormat="1" ht="78" hidden="1" x14ac:dyDescent="0.35">
      <c r="A55" s="399" t="s">
        <v>64</v>
      </c>
      <c r="B55" s="399" t="s">
        <v>435</v>
      </c>
      <c r="C55" s="399" t="s">
        <v>98</v>
      </c>
      <c r="D55" s="305" t="s">
        <v>61</v>
      </c>
      <c r="E55" s="399" t="s">
        <v>435</v>
      </c>
      <c r="F55" s="399" t="s">
        <v>727</v>
      </c>
      <c r="G55" s="399" t="s">
        <v>198</v>
      </c>
      <c r="H55" s="396" t="s">
        <v>696</v>
      </c>
      <c r="I55" s="477">
        <v>1</v>
      </c>
      <c r="J55" s="396" t="s">
        <v>839</v>
      </c>
      <c r="K55" s="396" t="s">
        <v>1149</v>
      </c>
      <c r="L55" s="488"/>
      <c r="M55" s="308" t="s">
        <v>845</v>
      </c>
      <c r="N55" s="479">
        <v>45565</v>
      </c>
      <c r="O55" s="479" t="s">
        <v>889</v>
      </c>
      <c r="P55" s="310" t="s">
        <v>97</v>
      </c>
      <c r="Q55" s="312" t="s">
        <v>99</v>
      </c>
      <c r="R55" s="403" t="s">
        <v>95</v>
      </c>
      <c r="S55" s="403">
        <v>6</v>
      </c>
      <c r="T55" s="403" t="s">
        <v>96</v>
      </c>
      <c r="U55" s="496" t="s">
        <v>170</v>
      </c>
      <c r="V55" s="312">
        <v>1</v>
      </c>
      <c r="W55" s="489">
        <v>1</v>
      </c>
      <c r="X55" s="314">
        <v>1</v>
      </c>
      <c r="Y55" s="314">
        <v>1</v>
      </c>
      <c r="Z55" s="315">
        <v>1</v>
      </c>
      <c r="AA55" s="481">
        <f t="shared" si="9"/>
        <v>5</v>
      </c>
      <c r="AB55" s="317" t="s">
        <v>1149</v>
      </c>
      <c r="AC55" s="318">
        <f t="shared" si="17"/>
        <v>0</v>
      </c>
      <c r="AD55" s="318">
        <f t="shared" si="17"/>
        <v>0</v>
      </c>
      <c r="AE55" s="318">
        <f t="shared" si="17"/>
        <v>0</v>
      </c>
      <c r="AF55" s="318">
        <f t="shared" si="17"/>
        <v>0</v>
      </c>
      <c r="AG55" s="319" t="str">
        <f>IF(AV$8=H55,$J55,0)</f>
        <v>Active</v>
      </c>
      <c r="AH55" s="318">
        <f t="shared" si="18"/>
        <v>0</v>
      </c>
      <c r="AI55" s="318">
        <f t="shared" si="18"/>
        <v>0</v>
      </c>
      <c r="AJ55" s="318">
        <f t="shared" si="18"/>
        <v>0</v>
      </c>
      <c r="AK55" s="318">
        <f t="shared" si="18"/>
        <v>0</v>
      </c>
      <c r="AL55" s="319" t="str">
        <f>IF(AV$8=H55,$D55,0)</f>
        <v>DEQ/ Partners</v>
      </c>
      <c r="AM55" s="318">
        <f t="shared" si="19"/>
        <v>0</v>
      </c>
      <c r="AN55" s="318">
        <f t="shared" si="19"/>
        <v>0</v>
      </c>
      <c r="AO55" s="318">
        <f t="shared" si="19"/>
        <v>0</v>
      </c>
      <c r="AP55" s="318">
        <f t="shared" si="19"/>
        <v>0</v>
      </c>
      <c r="AQ55" s="318" t="str">
        <f>IF(AV$8=H55,$M55,0)</f>
        <v>[DEQ Staff]</v>
      </c>
      <c r="AR55" s="318">
        <f t="shared" si="21"/>
        <v>0</v>
      </c>
      <c r="AS55" s="318">
        <f t="shared" si="21"/>
        <v>0</v>
      </c>
      <c r="AT55" s="318">
        <f t="shared" si="21"/>
        <v>0</v>
      </c>
      <c r="AU55" s="318">
        <f t="shared" si="21"/>
        <v>0</v>
      </c>
      <c r="AV55" s="320">
        <f>IF(AV$8=H55,$I55,0)</f>
        <v>1</v>
      </c>
      <c r="AW55" s="318">
        <f t="shared" si="20"/>
        <v>0</v>
      </c>
      <c r="AX55" s="318">
        <f t="shared" si="20"/>
        <v>0</v>
      </c>
      <c r="AY55" s="318">
        <f t="shared" si="20"/>
        <v>0</v>
      </c>
      <c r="AZ55" s="318">
        <f t="shared" si="20"/>
        <v>0</v>
      </c>
      <c r="BA55" s="481">
        <f t="shared" si="15"/>
        <v>1</v>
      </c>
      <c r="BB55" s="482">
        <f t="shared" si="16"/>
        <v>0.2</v>
      </c>
      <c r="BC55" s="275"/>
      <c r="BD55" s="275"/>
      <c r="BE55" s="275"/>
      <c r="BF55" s="275"/>
      <c r="BG55" s="275"/>
      <c r="BH55" s="275"/>
      <c r="BI55" s="275"/>
      <c r="BJ55" s="275"/>
      <c r="BK55" s="275"/>
      <c r="BL55" s="275"/>
      <c r="BM55" s="275"/>
      <c r="BN55" s="275"/>
      <c r="BO55" s="275"/>
      <c r="BP55" s="275"/>
      <c r="BQ55" s="275"/>
      <c r="BR55" s="275"/>
    </row>
    <row r="56" spans="1:70" ht="130" x14ac:dyDescent="0.35">
      <c r="A56" s="324" t="s">
        <v>64</v>
      </c>
      <c r="B56" s="325" t="s">
        <v>435</v>
      </c>
      <c r="C56" s="324" t="s">
        <v>98</v>
      </c>
      <c r="D56" s="468" t="s">
        <v>852</v>
      </c>
      <c r="E56" s="325" t="s">
        <v>435</v>
      </c>
      <c r="F56" s="324" t="s">
        <v>727</v>
      </c>
      <c r="G56" s="324" t="s">
        <v>1560</v>
      </c>
      <c r="H56" s="455" t="s">
        <v>699</v>
      </c>
      <c r="I56" s="270">
        <v>1</v>
      </c>
      <c r="J56" s="446" t="s">
        <v>839</v>
      </c>
      <c r="K56" s="270" t="s">
        <v>1503</v>
      </c>
      <c r="L56" s="270" t="s">
        <v>1458</v>
      </c>
      <c r="M56" s="463" t="s">
        <v>845</v>
      </c>
      <c r="N56" s="447">
        <v>45565</v>
      </c>
      <c r="O56" s="448" t="s">
        <v>889</v>
      </c>
      <c r="P56" s="464" t="s">
        <v>97</v>
      </c>
      <c r="Q56" s="458" t="s">
        <v>99</v>
      </c>
      <c r="R56" s="450" t="s">
        <v>95</v>
      </c>
      <c r="S56" s="450">
        <v>6</v>
      </c>
      <c r="T56" s="450" t="s">
        <v>96</v>
      </c>
      <c r="U56" s="524" t="s">
        <v>170</v>
      </c>
      <c r="V56" s="465">
        <v>0</v>
      </c>
      <c r="W56" s="325">
        <v>1</v>
      </c>
      <c r="X56" s="313">
        <v>0</v>
      </c>
      <c r="Y56" s="314">
        <v>1</v>
      </c>
      <c r="Z56" s="315">
        <v>0</v>
      </c>
      <c r="AA56" s="450">
        <f t="shared" si="9"/>
        <v>2</v>
      </c>
      <c r="AB56" s="307" t="s">
        <v>1149</v>
      </c>
      <c r="AC56" s="444" t="str">
        <f t="shared" si="17"/>
        <v>The Chesapeake Bay WIP III 2020-2021 Programmatic Milestones and 2020-2021 Numeric Milestones were submitted to EPA on June 1, 2020 and finalized July 29, 2020. Virginia has requested progress information from partners and will report an evaluation of progress on these milestones in early January 2022. Virginia’s Draft Chesapeake Bay 2022-2023 Milestones: DEQ sought public review for Virginia’s Draft Chesapeake Bay 2022-2023 Milestones from October 6, 2021 through November 5, 2021. View or download Virginia’s Draft Chesapeake Bay 2022-2023 Programmatic Milestones. View or download Virginia’s Draft Chesapeake Bay 2022-2023 Numeric Milestones. https://www.deq.virginia.gov/water/chesapeake-bay/chesapeake-bay-nutrient-sediment-reduction-milestones</v>
      </c>
      <c r="AD56" s="318">
        <f t="shared" si="17"/>
        <v>0</v>
      </c>
      <c r="AE56" s="318">
        <f t="shared" si="17"/>
        <v>0</v>
      </c>
      <c r="AF56" s="318">
        <f t="shared" si="17"/>
        <v>0</v>
      </c>
      <c r="AG56" s="319" t="s">
        <v>839</v>
      </c>
      <c r="AH56" s="444" t="str">
        <f t="shared" si="18"/>
        <v>Active</v>
      </c>
      <c r="AI56" s="318">
        <f t="shared" si="18"/>
        <v>0</v>
      </c>
      <c r="AJ56" s="318">
        <f t="shared" si="18"/>
        <v>0</v>
      </c>
      <c r="AK56" s="318">
        <f t="shared" si="18"/>
        <v>0</v>
      </c>
      <c r="AL56" s="318" t="s">
        <v>61</v>
      </c>
      <c r="AM56" s="444" t="str">
        <f t="shared" si="19"/>
        <v>DCR/ VDACS</v>
      </c>
      <c r="AN56" s="318">
        <f t="shared" si="19"/>
        <v>0</v>
      </c>
      <c r="AO56" s="318">
        <f t="shared" si="19"/>
        <v>0</v>
      </c>
      <c r="AP56" s="318">
        <f t="shared" si="19"/>
        <v>0</v>
      </c>
      <c r="AQ56" s="318" t="s">
        <v>845</v>
      </c>
      <c r="AR56" s="444" t="str">
        <f t="shared" si="21"/>
        <v>[DEQ Staff]</v>
      </c>
      <c r="AS56" s="318">
        <f t="shared" si="21"/>
        <v>0</v>
      </c>
      <c r="AT56" s="318">
        <f t="shared" si="21"/>
        <v>0</v>
      </c>
      <c r="AU56" s="318">
        <f t="shared" si="21"/>
        <v>0</v>
      </c>
      <c r="AV56" s="318">
        <v>1</v>
      </c>
      <c r="AW56" s="444">
        <f t="shared" si="20"/>
        <v>1</v>
      </c>
      <c r="AX56" s="318">
        <f t="shared" si="20"/>
        <v>0</v>
      </c>
      <c r="AY56" s="318">
        <f t="shared" si="20"/>
        <v>0</v>
      </c>
      <c r="AZ56" s="459">
        <f t="shared" si="20"/>
        <v>0</v>
      </c>
      <c r="BA56" s="450">
        <f t="shared" si="15"/>
        <v>2</v>
      </c>
      <c r="BB56" s="451">
        <f t="shared" si="16"/>
        <v>1</v>
      </c>
      <c r="BC56" s="445"/>
      <c r="BD56" s="445"/>
      <c r="BE56" s="445"/>
      <c r="BF56" s="264"/>
      <c r="BG56" s="264"/>
      <c r="BH56" s="264"/>
      <c r="BI56" s="264"/>
      <c r="BJ56" s="264"/>
      <c r="BK56" s="264"/>
      <c r="BL56" s="264"/>
      <c r="BM56" s="264"/>
      <c r="BN56" s="264"/>
      <c r="BO56" s="264"/>
      <c r="BP56" s="264"/>
      <c r="BQ56" s="264"/>
      <c r="BR56" s="264"/>
    </row>
    <row r="57" spans="1:70" s="261" customFormat="1" ht="78" hidden="1" x14ac:dyDescent="0.35">
      <c r="A57" s="497" t="s">
        <v>152</v>
      </c>
      <c r="B57" s="497" t="s">
        <v>774</v>
      </c>
      <c r="C57" s="497" t="s">
        <v>157</v>
      </c>
      <c r="D57" s="336" t="s">
        <v>156</v>
      </c>
      <c r="E57" s="497" t="s">
        <v>499</v>
      </c>
      <c r="F57" s="497" t="s">
        <v>232</v>
      </c>
      <c r="G57" s="497" t="s">
        <v>229</v>
      </c>
      <c r="H57" s="498" t="s">
        <v>696</v>
      </c>
      <c r="I57" s="499">
        <v>28</v>
      </c>
      <c r="J57" s="498" t="s">
        <v>839</v>
      </c>
      <c r="K57" s="498" t="s">
        <v>1069</v>
      </c>
      <c r="L57" s="500"/>
      <c r="M57" s="338" t="s">
        <v>845</v>
      </c>
      <c r="N57" s="501">
        <v>45565</v>
      </c>
      <c r="O57" s="501" t="s">
        <v>887</v>
      </c>
      <c r="P57" s="339" t="s">
        <v>156</v>
      </c>
      <c r="Q57" s="335" t="s">
        <v>232</v>
      </c>
      <c r="R57" s="497" t="s">
        <v>80</v>
      </c>
      <c r="S57" s="497">
        <v>4</v>
      </c>
      <c r="T57" s="497" t="s">
        <v>155</v>
      </c>
      <c r="U57" s="497" t="s">
        <v>154</v>
      </c>
      <c r="V57" s="335">
        <v>10</v>
      </c>
      <c r="W57" s="497">
        <v>10</v>
      </c>
      <c r="X57" s="335">
        <v>10</v>
      </c>
      <c r="Y57" s="335">
        <v>10</v>
      </c>
      <c r="Z57" s="335">
        <v>10</v>
      </c>
      <c r="AA57" s="502">
        <f t="shared" si="9"/>
        <v>50</v>
      </c>
      <c r="AB57" s="317" t="s">
        <v>1069</v>
      </c>
      <c r="AC57" s="318">
        <f t="shared" si="17"/>
        <v>0</v>
      </c>
      <c r="AD57" s="318">
        <f t="shared" si="17"/>
        <v>0</v>
      </c>
      <c r="AE57" s="318">
        <f t="shared" si="17"/>
        <v>0</v>
      </c>
      <c r="AF57" s="318">
        <f t="shared" si="17"/>
        <v>0</v>
      </c>
      <c r="AG57" s="319" t="str">
        <f>IF(AV$8=H57,$J57,0)</f>
        <v>Active</v>
      </c>
      <c r="AH57" s="318">
        <f t="shared" si="18"/>
        <v>0</v>
      </c>
      <c r="AI57" s="318">
        <f t="shared" si="18"/>
        <v>0</v>
      </c>
      <c r="AJ57" s="318">
        <f t="shared" si="18"/>
        <v>0</v>
      </c>
      <c r="AK57" s="318">
        <f t="shared" si="18"/>
        <v>0</v>
      </c>
      <c r="AL57" s="319" t="str">
        <f>IF(AV$8=H57,$D57,0)</f>
        <v>DOF</v>
      </c>
      <c r="AM57" s="318">
        <f t="shared" si="19"/>
        <v>0</v>
      </c>
      <c r="AN57" s="318">
        <f t="shared" si="19"/>
        <v>0</v>
      </c>
      <c r="AO57" s="318">
        <f t="shared" si="19"/>
        <v>0</v>
      </c>
      <c r="AP57" s="318">
        <f t="shared" si="19"/>
        <v>0</v>
      </c>
      <c r="AQ57" s="318" t="str">
        <f>IF(AV$8=H57,$M57,0)</f>
        <v>[DEQ Staff]</v>
      </c>
      <c r="AR57" s="318">
        <f t="shared" si="21"/>
        <v>0</v>
      </c>
      <c r="AS57" s="318">
        <f t="shared" si="21"/>
        <v>0</v>
      </c>
      <c r="AT57" s="318">
        <f t="shared" si="21"/>
        <v>0</v>
      </c>
      <c r="AU57" s="318">
        <f t="shared" si="21"/>
        <v>0</v>
      </c>
      <c r="AV57" s="320">
        <f>IF(AV$8=H57,$I57,0)</f>
        <v>28</v>
      </c>
      <c r="AW57" s="318">
        <f t="shared" si="20"/>
        <v>0</v>
      </c>
      <c r="AX57" s="318">
        <f t="shared" si="20"/>
        <v>0</v>
      </c>
      <c r="AY57" s="318">
        <f t="shared" si="20"/>
        <v>0</v>
      </c>
      <c r="AZ57" s="318">
        <f t="shared" si="20"/>
        <v>0</v>
      </c>
      <c r="BA57" s="503">
        <f t="shared" si="15"/>
        <v>28</v>
      </c>
      <c r="BB57" s="504">
        <f t="shared" si="16"/>
        <v>0.56000000000000005</v>
      </c>
      <c r="BC57" s="275"/>
      <c r="BD57" s="275"/>
      <c r="BE57" s="275"/>
      <c r="BF57" s="275"/>
      <c r="BG57" s="275"/>
      <c r="BH57" s="275"/>
      <c r="BI57" s="275"/>
      <c r="BJ57" s="275"/>
      <c r="BK57" s="275"/>
      <c r="BL57" s="275"/>
      <c r="BM57" s="275"/>
      <c r="BN57" s="275"/>
      <c r="BO57" s="275"/>
      <c r="BP57" s="275"/>
      <c r="BQ57" s="275"/>
      <c r="BR57" s="275"/>
    </row>
    <row r="58" spans="1:70" ht="76.5" customHeight="1" x14ac:dyDescent="0.35">
      <c r="A58" s="525" t="s">
        <v>152</v>
      </c>
      <c r="B58" s="452" t="s">
        <v>774</v>
      </c>
      <c r="C58" s="525" t="s">
        <v>157</v>
      </c>
      <c r="D58" s="469" t="s">
        <v>156</v>
      </c>
      <c r="E58" s="452" t="s">
        <v>499</v>
      </c>
      <c r="F58" s="525" t="s">
        <v>232</v>
      </c>
      <c r="G58" s="525" t="s">
        <v>229</v>
      </c>
      <c r="H58" s="527" t="s">
        <v>699</v>
      </c>
      <c r="I58" s="453">
        <v>30</v>
      </c>
      <c r="J58" s="538" t="s">
        <v>839</v>
      </c>
      <c r="K58" s="453" t="s">
        <v>1403</v>
      </c>
      <c r="L58" s="453" t="s">
        <v>1487</v>
      </c>
      <c r="M58" s="463" t="s">
        <v>845</v>
      </c>
      <c r="N58" s="526">
        <v>45565</v>
      </c>
      <c r="O58" s="526" t="s">
        <v>887</v>
      </c>
      <c r="P58" s="470" t="s">
        <v>156</v>
      </c>
      <c r="Q58" s="460" t="s">
        <v>232</v>
      </c>
      <c r="R58" s="452" t="s">
        <v>80</v>
      </c>
      <c r="S58" s="452">
        <v>4</v>
      </c>
      <c r="T58" s="452" t="s">
        <v>155</v>
      </c>
      <c r="U58" s="452" t="s">
        <v>154</v>
      </c>
      <c r="V58" s="471">
        <v>25</v>
      </c>
      <c r="W58" s="471">
        <v>25</v>
      </c>
      <c r="X58" s="471">
        <v>25</v>
      </c>
      <c r="Y58" s="471">
        <v>25</v>
      </c>
      <c r="Z58" s="471">
        <v>25</v>
      </c>
      <c r="AA58" s="452">
        <f t="shared" ref="AA58:AA89" si="22">SUM(V58:Z58)</f>
        <v>125</v>
      </c>
      <c r="AB58" s="337" t="s">
        <v>1069</v>
      </c>
      <c r="AC58" s="444" t="str">
        <f t="shared" si="17"/>
        <v xml:space="preserve">VDOF offers tree-planting grants using the Virginia Trees for Clean Water (VTCW) Program promoted through an RFP process. The spring 2021 cycle allocated $179,525.35 to 30 projects in 30 different HUC12 watersheds utilizing funds from the Commonwealth’s WQIF. </v>
      </c>
      <c r="AD58" s="318">
        <f t="shared" si="17"/>
        <v>0</v>
      </c>
      <c r="AE58" s="318">
        <f t="shared" si="17"/>
        <v>0</v>
      </c>
      <c r="AF58" s="318">
        <f t="shared" si="17"/>
        <v>0</v>
      </c>
      <c r="AG58" s="319" t="s">
        <v>839</v>
      </c>
      <c r="AH58" s="444" t="str">
        <f t="shared" si="18"/>
        <v>Active</v>
      </c>
      <c r="AI58" s="318">
        <f t="shared" si="18"/>
        <v>0</v>
      </c>
      <c r="AJ58" s="318">
        <f t="shared" si="18"/>
        <v>0</v>
      </c>
      <c r="AK58" s="318">
        <f t="shared" si="18"/>
        <v>0</v>
      </c>
      <c r="AL58" s="318" t="s">
        <v>156</v>
      </c>
      <c r="AM58" s="444" t="str">
        <f t="shared" si="19"/>
        <v>DOF</v>
      </c>
      <c r="AN58" s="318">
        <f t="shared" si="19"/>
        <v>0</v>
      </c>
      <c r="AO58" s="318">
        <f t="shared" si="19"/>
        <v>0</v>
      </c>
      <c r="AP58" s="318">
        <f t="shared" si="19"/>
        <v>0</v>
      </c>
      <c r="AQ58" s="318" t="s">
        <v>845</v>
      </c>
      <c r="AR58" s="444" t="str">
        <f t="shared" si="21"/>
        <v>[DEQ Staff]</v>
      </c>
      <c r="AS58" s="318">
        <f t="shared" si="21"/>
        <v>0</v>
      </c>
      <c r="AT58" s="318">
        <f t="shared" si="21"/>
        <v>0</v>
      </c>
      <c r="AU58" s="318">
        <f t="shared" si="21"/>
        <v>0</v>
      </c>
      <c r="AV58" s="341">
        <v>28</v>
      </c>
      <c r="AW58" s="444">
        <f t="shared" si="20"/>
        <v>30</v>
      </c>
      <c r="AX58" s="318">
        <f t="shared" si="20"/>
        <v>0</v>
      </c>
      <c r="AY58" s="318">
        <f t="shared" si="20"/>
        <v>0</v>
      </c>
      <c r="AZ58" s="459">
        <f t="shared" si="20"/>
        <v>0</v>
      </c>
      <c r="BA58" s="527">
        <f t="shared" si="15"/>
        <v>58</v>
      </c>
      <c r="BB58" s="528">
        <f t="shared" si="16"/>
        <v>0.46400000000000002</v>
      </c>
      <c r="BC58" s="445"/>
      <c r="BD58" s="445"/>
      <c r="BE58" s="445"/>
      <c r="BF58" s="264"/>
      <c r="BG58" s="264"/>
      <c r="BH58" s="264"/>
      <c r="BI58" s="264"/>
      <c r="BJ58" s="264"/>
      <c r="BK58" s="264"/>
      <c r="BL58" s="264"/>
      <c r="BM58" s="264"/>
      <c r="BN58" s="264"/>
      <c r="BO58" s="264"/>
      <c r="BP58" s="264"/>
      <c r="BQ58" s="264"/>
      <c r="BR58" s="264"/>
    </row>
    <row r="59" spans="1:70" s="261" customFormat="1" ht="27" hidden="1" customHeight="1" x14ac:dyDescent="0.35">
      <c r="A59" s="497" t="s">
        <v>152</v>
      </c>
      <c r="B59" s="497" t="s">
        <v>774</v>
      </c>
      <c r="C59" s="497" t="s">
        <v>157</v>
      </c>
      <c r="D59" s="336" t="s">
        <v>156</v>
      </c>
      <c r="E59" s="497" t="s">
        <v>498</v>
      </c>
      <c r="F59" s="497" t="s">
        <v>730</v>
      </c>
      <c r="G59" s="497" t="s">
        <v>186</v>
      </c>
      <c r="H59" s="498" t="s">
        <v>696</v>
      </c>
      <c r="I59" s="499">
        <v>1</v>
      </c>
      <c r="J59" s="498" t="s">
        <v>839</v>
      </c>
      <c r="K59" s="498" t="s">
        <v>1117</v>
      </c>
      <c r="L59" s="500"/>
      <c r="M59" s="338" t="s">
        <v>603</v>
      </c>
      <c r="N59" s="501">
        <v>45565</v>
      </c>
      <c r="O59" s="501" t="s">
        <v>888</v>
      </c>
      <c r="P59" s="339" t="s">
        <v>156</v>
      </c>
      <c r="Q59" s="335" t="s">
        <v>72</v>
      </c>
      <c r="R59" s="497" t="s">
        <v>80</v>
      </c>
      <c r="S59" s="497">
        <v>3</v>
      </c>
      <c r="T59" s="497" t="s">
        <v>155</v>
      </c>
      <c r="U59" s="497" t="s">
        <v>154</v>
      </c>
      <c r="V59" s="335">
        <v>1</v>
      </c>
      <c r="W59" s="505">
        <v>1</v>
      </c>
      <c r="X59" s="340">
        <v>1</v>
      </c>
      <c r="Y59" s="340">
        <v>1</v>
      </c>
      <c r="Z59" s="343">
        <v>1</v>
      </c>
      <c r="AA59" s="502">
        <f t="shared" si="22"/>
        <v>5</v>
      </c>
      <c r="AB59" s="317" t="s">
        <v>1117</v>
      </c>
      <c r="AC59" s="318">
        <f t="shared" si="17"/>
        <v>0</v>
      </c>
      <c r="AD59" s="318">
        <f t="shared" si="17"/>
        <v>0</v>
      </c>
      <c r="AE59" s="318">
        <f t="shared" si="17"/>
        <v>0</v>
      </c>
      <c r="AF59" s="318">
        <f t="shared" si="17"/>
        <v>0</v>
      </c>
      <c r="AG59" s="319" t="str">
        <f>IF(AV$8=H59,$J59,0)</f>
        <v>Active</v>
      </c>
      <c r="AH59" s="318">
        <f t="shared" si="18"/>
        <v>0</v>
      </c>
      <c r="AI59" s="318">
        <f t="shared" si="18"/>
        <v>0</v>
      </c>
      <c r="AJ59" s="318">
        <f t="shared" si="18"/>
        <v>0</v>
      </c>
      <c r="AK59" s="318">
        <f t="shared" si="18"/>
        <v>0</v>
      </c>
      <c r="AL59" s="319" t="str">
        <f>IF(AV$8=H59,$D59,0)</f>
        <v>DOF</v>
      </c>
      <c r="AM59" s="318">
        <f t="shared" si="19"/>
        <v>0</v>
      </c>
      <c r="AN59" s="318">
        <f t="shared" si="19"/>
        <v>0</v>
      </c>
      <c r="AO59" s="318">
        <f t="shared" si="19"/>
        <v>0</v>
      </c>
      <c r="AP59" s="318">
        <f t="shared" si="19"/>
        <v>0</v>
      </c>
      <c r="AQ59" s="318" t="str">
        <f>IF(AV$8=H59,$M59,0)</f>
        <v>Rick Hill</v>
      </c>
      <c r="AR59" s="318">
        <f t="shared" si="21"/>
        <v>0</v>
      </c>
      <c r="AS59" s="318">
        <f t="shared" si="21"/>
        <v>0</v>
      </c>
      <c r="AT59" s="318">
        <f t="shared" si="21"/>
        <v>0</v>
      </c>
      <c r="AU59" s="318">
        <f t="shared" si="21"/>
        <v>0</v>
      </c>
      <c r="AV59" s="320">
        <f>IF(AV$8=H59,$I59,0)</f>
        <v>1</v>
      </c>
      <c r="AW59" s="318">
        <f t="shared" si="20"/>
        <v>0</v>
      </c>
      <c r="AX59" s="318">
        <f t="shared" si="20"/>
        <v>0</v>
      </c>
      <c r="AY59" s="318">
        <f t="shared" si="20"/>
        <v>0</v>
      </c>
      <c r="AZ59" s="318">
        <f t="shared" si="20"/>
        <v>0</v>
      </c>
      <c r="BA59" s="503">
        <f t="shared" si="15"/>
        <v>1</v>
      </c>
      <c r="BB59" s="504">
        <f t="shared" si="16"/>
        <v>0.2</v>
      </c>
      <c r="BC59" s="275"/>
      <c r="BD59" s="275"/>
      <c r="BE59" s="275"/>
      <c r="BF59" s="275"/>
      <c r="BG59" s="275"/>
      <c r="BH59" s="275"/>
      <c r="BI59" s="275"/>
      <c r="BJ59" s="275"/>
      <c r="BK59" s="275"/>
      <c r="BL59" s="275"/>
      <c r="BM59" s="275"/>
      <c r="BN59" s="275"/>
      <c r="BO59" s="275"/>
      <c r="BP59" s="275"/>
      <c r="BQ59" s="275"/>
      <c r="BR59" s="275"/>
    </row>
    <row r="60" spans="1:70" ht="63.75" customHeight="1" x14ac:dyDescent="0.35">
      <c r="A60" s="525" t="s">
        <v>152</v>
      </c>
      <c r="B60" s="452" t="s">
        <v>774</v>
      </c>
      <c r="C60" s="525" t="s">
        <v>157</v>
      </c>
      <c r="D60" s="469" t="s">
        <v>852</v>
      </c>
      <c r="E60" s="452" t="s">
        <v>498</v>
      </c>
      <c r="F60" s="525" t="s">
        <v>730</v>
      </c>
      <c r="G60" s="525" t="s">
        <v>1560</v>
      </c>
      <c r="H60" s="527" t="s">
        <v>699</v>
      </c>
      <c r="I60" s="453">
        <v>1</v>
      </c>
      <c r="J60" s="538" t="s">
        <v>839</v>
      </c>
      <c r="K60" s="453" t="s">
        <v>1404</v>
      </c>
      <c r="L60" s="453" t="s">
        <v>1487</v>
      </c>
      <c r="M60" s="463" t="s">
        <v>845</v>
      </c>
      <c r="N60" s="526">
        <v>45565</v>
      </c>
      <c r="O60" s="526" t="s">
        <v>888</v>
      </c>
      <c r="P60" s="470" t="s">
        <v>156</v>
      </c>
      <c r="Q60" s="460" t="s">
        <v>72</v>
      </c>
      <c r="R60" s="452" t="s">
        <v>80</v>
      </c>
      <c r="S60" s="452">
        <v>3</v>
      </c>
      <c r="T60" s="452" t="s">
        <v>155</v>
      </c>
      <c r="U60" s="452" t="s">
        <v>154</v>
      </c>
      <c r="V60" s="471">
        <v>1</v>
      </c>
      <c r="W60" s="452">
        <v>1</v>
      </c>
      <c r="X60" s="342">
        <v>1</v>
      </c>
      <c r="Y60" s="340">
        <v>1</v>
      </c>
      <c r="Z60" s="343">
        <v>1</v>
      </c>
      <c r="AA60" s="452">
        <f t="shared" si="22"/>
        <v>5</v>
      </c>
      <c r="AB60" s="337" t="s">
        <v>1117</v>
      </c>
      <c r="AC60" s="444" t="str">
        <f t="shared" si="17"/>
        <v>Another RFP for the VTCW Program was distributed in August 2021, and applications are due in early September to allocate the FY21 WQIF money received in June 2021. To date, VDOF has assisted in completing 247 projects resulting in more than 63,000 trees being planted in Virginia communities.</v>
      </c>
      <c r="AD60" s="318">
        <f t="shared" si="17"/>
        <v>0</v>
      </c>
      <c r="AE60" s="318">
        <f t="shared" si="17"/>
        <v>0</v>
      </c>
      <c r="AF60" s="318">
        <f t="shared" si="17"/>
        <v>0</v>
      </c>
      <c r="AG60" s="319" t="s">
        <v>839</v>
      </c>
      <c r="AH60" s="444" t="str">
        <f t="shared" si="18"/>
        <v>Active</v>
      </c>
      <c r="AI60" s="318">
        <f t="shared" si="18"/>
        <v>0</v>
      </c>
      <c r="AJ60" s="318">
        <f t="shared" si="18"/>
        <v>0</v>
      </c>
      <c r="AK60" s="318">
        <f t="shared" si="18"/>
        <v>0</v>
      </c>
      <c r="AL60" s="318" t="s">
        <v>156</v>
      </c>
      <c r="AM60" s="444" t="str">
        <f t="shared" si="19"/>
        <v>DOF</v>
      </c>
      <c r="AN60" s="318">
        <f t="shared" si="19"/>
        <v>0</v>
      </c>
      <c r="AO60" s="318">
        <f t="shared" si="19"/>
        <v>0</v>
      </c>
      <c r="AP60" s="318">
        <f t="shared" si="19"/>
        <v>0</v>
      </c>
      <c r="AQ60" s="318" t="s">
        <v>603</v>
      </c>
      <c r="AR60" s="444" t="str">
        <f t="shared" si="21"/>
        <v>[DEQ Staff]</v>
      </c>
      <c r="AS60" s="318">
        <f t="shared" si="21"/>
        <v>0</v>
      </c>
      <c r="AT60" s="318">
        <f t="shared" si="21"/>
        <v>0</v>
      </c>
      <c r="AU60" s="318">
        <f t="shared" si="21"/>
        <v>0</v>
      </c>
      <c r="AV60" s="341">
        <v>1</v>
      </c>
      <c r="AW60" s="444">
        <f t="shared" si="20"/>
        <v>1</v>
      </c>
      <c r="AX60" s="318">
        <f t="shared" si="20"/>
        <v>0</v>
      </c>
      <c r="AY60" s="318">
        <f t="shared" si="20"/>
        <v>0</v>
      </c>
      <c r="AZ60" s="459">
        <f t="shared" si="20"/>
        <v>0</v>
      </c>
      <c r="BA60" s="527">
        <f t="shared" si="15"/>
        <v>2</v>
      </c>
      <c r="BB60" s="528">
        <f t="shared" si="16"/>
        <v>0.4</v>
      </c>
      <c r="BC60" s="445"/>
      <c r="BD60" s="445"/>
      <c r="BE60" s="445"/>
      <c r="BF60" s="264"/>
      <c r="BG60" s="264"/>
      <c r="BH60" s="264"/>
      <c r="BI60" s="264"/>
      <c r="BJ60" s="264"/>
      <c r="BK60" s="264"/>
      <c r="BL60" s="264"/>
      <c r="BM60" s="264"/>
      <c r="BN60" s="264"/>
      <c r="BO60" s="264"/>
      <c r="BP60" s="264"/>
      <c r="BQ60" s="264"/>
      <c r="BR60" s="264"/>
    </row>
    <row r="61" spans="1:70" s="261" customFormat="1" ht="78" hidden="1" x14ac:dyDescent="0.35">
      <c r="A61" s="497" t="s">
        <v>152</v>
      </c>
      <c r="B61" s="497" t="s">
        <v>436</v>
      </c>
      <c r="C61" s="497" t="s">
        <v>160</v>
      </c>
      <c r="D61" s="336" t="s">
        <v>156</v>
      </c>
      <c r="E61" s="497" t="s">
        <v>436</v>
      </c>
      <c r="F61" s="497" t="s">
        <v>716</v>
      </c>
      <c r="G61" s="497" t="s">
        <v>728</v>
      </c>
      <c r="H61" s="498" t="s">
        <v>696</v>
      </c>
      <c r="I61" s="499">
        <v>257</v>
      </c>
      <c r="J61" s="498" t="s">
        <v>839</v>
      </c>
      <c r="K61" s="498" t="s">
        <v>1118</v>
      </c>
      <c r="L61" s="500"/>
      <c r="M61" s="338" t="s">
        <v>603</v>
      </c>
      <c r="N61" s="501">
        <v>45565</v>
      </c>
      <c r="O61" s="501" t="s">
        <v>887</v>
      </c>
      <c r="P61" s="339" t="s">
        <v>156</v>
      </c>
      <c r="Q61" s="335" t="s">
        <v>72</v>
      </c>
      <c r="R61" s="497" t="s">
        <v>24</v>
      </c>
      <c r="S61" s="497">
        <v>9</v>
      </c>
      <c r="T61" s="497" t="s">
        <v>159</v>
      </c>
      <c r="U61" s="497" t="s">
        <v>158</v>
      </c>
      <c r="V61" s="335">
        <v>100</v>
      </c>
      <c r="W61" s="497">
        <v>100</v>
      </c>
      <c r="X61" s="335">
        <v>100</v>
      </c>
      <c r="Y61" s="335">
        <v>100</v>
      </c>
      <c r="Z61" s="335">
        <v>100</v>
      </c>
      <c r="AA61" s="502">
        <f t="shared" si="22"/>
        <v>500</v>
      </c>
      <c r="AB61" s="317" t="s">
        <v>1118</v>
      </c>
      <c r="AC61" s="318">
        <f t="shared" si="17"/>
        <v>0</v>
      </c>
      <c r="AD61" s="318">
        <f t="shared" si="17"/>
        <v>0</v>
      </c>
      <c r="AE61" s="318">
        <f t="shared" si="17"/>
        <v>0</v>
      </c>
      <c r="AF61" s="318">
        <f t="shared" si="17"/>
        <v>0</v>
      </c>
      <c r="AG61" s="319" t="str">
        <f>IF(AV$8=H61,$J61,0)</f>
        <v>Active</v>
      </c>
      <c r="AH61" s="318">
        <f t="shared" si="18"/>
        <v>0</v>
      </c>
      <c r="AI61" s="318">
        <f t="shared" si="18"/>
        <v>0</v>
      </c>
      <c r="AJ61" s="318">
        <f t="shared" si="18"/>
        <v>0</v>
      </c>
      <c r="AK61" s="318">
        <f t="shared" si="18"/>
        <v>0</v>
      </c>
      <c r="AL61" s="319" t="str">
        <f>IF(AV$8=H61,$D61,0)</f>
        <v>DOF</v>
      </c>
      <c r="AM61" s="318">
        <f t="shared" si="19"/>
        <v>0</v>
      </c>
      <c r="AN61" s="318">
        <f t="shared" si="19"/>
        <v>0</v>
      </c>
      <c r="AO61" s="318">
        <f t="shared" si="19"/>
        <v>0</v>
      </c>
      <c r="AP61" s="318">
        <f t="shared" si="19"/>
        <v>0</v>
      </c>
      <c r="AQ61" s="318" t="str">
        <f>IF(AV$8=H61,$M61,0)</f>
        <v>Rick Hill</v>
      </c>
      <c r="AR61" s="318">
        <f t="shared" si="21"/>
        <v>0</v>
      </c>
      <c r="AS61" s="318">
        <f t="shared" si="21"/>
        <v>0</v>
      </c>
      <c r="AT61" s="318">
        <f t="shared" si="21"/>
        <v>0</v>
      </c>
      <c r="AU61" s="318">
        <f t="shared" si="21"/>
        <v>0</v>
      </c>
      <c r="AV61" s="320">
        <f>IF(AV$8=H61,$I61,0)</f>
        <v>257</v>
      </c>
      <c r="AW61" s="318">
        <f t="shared" si="20"/>
        <v>0</v>
      </c>
      <c r="AX61" s="318">
        <f t="shared" si="20"/>
        <v>0</v>
      </c>
      <c r="AY61" s="318">
        <f t="shared" si="20"/>
        <v>0</v>
      </c>
      <c r="AZ61" s="318">
        <f t="shared" si="20"/>
        <v>0</v>
      </c>
      <c r="BA61" s="503">
        <f t="shared" si="15"/>
        <v>257</v>
      </c>
      <c r="BB61" s="504">
        <f t="shared" si="16"/>
        <v>0.51400000000000001</v>
      </c>
      <c r="BC61" s="275"/>
      <c r="BD61" s="275"/>
      <c r="BE61" s="275"/>
      <c r="BF61" s="275"/>
      <c r="BG61" s="275"/>
      <c r="BH61" s="275"/>
      <c r="BI61" s="275"/>
      <c r="BJ61" s="275"/>
      <c r="BK61" s="275"/>
      <c r="BL61" s="275"/>
      <c r="BM61" s="275"/>
      <c r="BN61" s="275"/>
      <c r="BO61" s="275"/>
      <c r="BP61" s="275"/>
      <c r="BQ61" s="275"/>
      <c r="BR61" s="275"/>
    </row>
    <row r="62" spans="1:70" ht="78" x14ac:dyDescent="0.35">
      <c r="A62" s="525" t="s">
        <v>152</v>
      </c>
      <c r="B62" s="452" t="s">
        <v>436</v>
      </c>
      <c r="C62" s="525" t="s">
        <v>160</v>
      </c>
      <c r="D62" s="469" t="s">
        <v>852</v>
      </c>
      <c r="E62" s="452" t="s">
        <v>436</v>
      </c>
      <c r="F62" s="525" t="s">
        <v>716</v>
      </c>
      <c r="G62" s="525" t="s">
        <v>728</v>
      </c>
      <c r="H62" s="527" t="s">
        <v>699</v>
      </c>
      <c r="I62" s="557">
        <v>1350</v>
      </c>
      <c r="J62" s="538" t="s">
        <v>839</v>
      </c>
      <c r="K62" s="453" t="s">
        <v>1405</v>
      </c>
      <c r="L62" s="453" t="s">
        <v>1488</v>
      </c>
      <c r="M62" s="463" t="s">
        <v>845</v>
      </c>
      <c r="N62" s="526">
        <v>45565</v>
      </c>
      <c r="O62" s="526" t="s">
        <v>887</v>
      </c>
      <c r="P62" s="470" t="s">
        <v>156</v>
      </c>
      <c r="Q62" s="460" t="s">
        <v>72</v>
      </c>
      <c r="R62" s="452" t="s">
        <v>24</v>
      </c>
      <c r="S62" s="452">
        <v>9</v>
      </c>
      <c r="T62" s="452" t="s">
        <v>159</v>
      </c>
      <c r="U62" s="452" t="s">
        <v>158</v>
      </c>
      <c r="V62" s="471">
        <v>750</v>
      </c>
      <c r="W62" s="471">
        <v>750</v>
      </c>
      <c r="X62" s="471">
        <v>750</v>
      </c>
      <c r="Y62" s="471">
        <v>750</v>
      </c>
      <c r="Z62" s="471">
        <v>750</v>
      </c>
      <c r="AA62" s="452">
        <f t="shared" si="22"/>
        <v>3750</v>
      </c>
      <c r="AB62" s="337" t="s">
        <v>1118</v>
      </c>
      <c r="AC62" s="444" t="str">
        <f t="shared" si="17"/>
        <v>For Tax Year 2020, VDOF issued Riparian Forest Buffer tax credits on 87 applications covering 1,350 acres of retained forested buffers. The tax benefit to forest landowners was $594,697 on timber valued at $2,611,261.</v>
      </c>
      <c r="AD62" s="318">
        <f t="shared" si="17"/>
        <v>0</v>
      </c>
      <c r="AE62" s="318">
        <f t="shared" si="17"/>
        <v>0</v>
      </c>
      <c r="AF62" s="318">
        <f t="shared" si="17"/>
        <v>0</v>
      </c>
      <c r="AG62" s="319" t="s">
        <v>839</v>
      </c>
      <c r="AH62" s="444" t="str">
        <f t="shared" si="18"/>
        <v>Active</v>
      </c>
      <c r="AI62" s="318">
        <f t="shared" si="18"/>
        <v>0</v>
      </c>
      <c r="AJ62" s="318">
        <f t="shared" si="18"/>
        <v>0</v>
      </c>
      <c r="AK62" s="318">
        <f t="shared" si="18"/>
        <v>0</v>
      </c>
      <c r="AL62" s="318" t="s">
        <v>156</v>
      </c>
      <c r="AM62" s="444" t="str">
        <f t="shared" si="19"/>
        <v>DOF</v>
      </c>
      <c r="AN62" s="318">
        <f t="shared" si="19"/>
        <v>0</v>
      </c>
      <c r="AO62" s="318">
        <f t="shared" si="19"/>
        <v>0</v>
      </c>
      <c r="AP62" s="318">
        <f t="shared" si="19"/>
        <v>0</v>
      </c>
      <c r="AQ62" s="318" t="s">
        <v>603</v>
      </c>
      <c r="AR62" s="444" t="str">
        <f t="shared" si="21"/>
        <v>[DEQ Staff]</v>
      </c>
      <c r="AS62" s="318">
        <f t="shared" si="21"/>
        <v>0</v>
      </c>
      <c r="AT62" s="318">
        <f t="shared" si="21"/>
        <v>0</v>
      </c>
      <c r="AU62" s="318">
        <f t="shared" si="21"/>
        <v>0</v>
      </c>
      <c r="AV62" s="341">
        <v>257</v>
      </c>
      <c r="AW62" s="444">
        <f t="shared" si="20"/>
        <v>1350</v>
      </c>
      <c r="AX62" s="318">
        <f t="shared" si="20"/>
        <v>0</v>
      </c>
      <c r="AY62" s="318">
        <f t="shared" si="20"/>
        <v>0</v>
      </c>
      <c r="AZ62" s="459">
        <f t="shared" si="20"/>
        <v>0</v>
      </c>
      <c r="BA62" s="527">
        <f t="shared" si="15"/>
        <v>1607</v>
      </c>
      <c r="BB62" s="528">
        <f t="shared" si="16"/>
        <v>0.42853333333333332</v>
      </c>
      <c r="BC62" s="445"/>
      <c r="BD62" s="445"/>
      <c r="BE62" s="445"/>
      <c r="BF62" s="264"/>
      <c r="BG62" s="264"/>
      <c r="BH62" s="264"/>
      <c r="BI62" s="264"/>
      <c r="BJ62" s="264"/>
      <c r="BK62" s="264"/>
      <c r="BL62" s="264"/>
      <c r="BM62" s="264"/>
      <c r="BN62" s="264"/>
      <c r="BO62" s="264"/>
      <c r="BP62" s="264"/>
      <c r="BQ62" s="264"/>
      <c r="BR62" s="264"/>
    </row>
    <row r="63" spans="1:70" s="261" customFormat="1" ht="143" hidden="1" x14ac:dyDescent="0.35">
      <c r="A63" s="497" t="s">
        <v>152</v>
      </c>
      <c r="B63" s="497" t="s">
        <v>437</v>
      </c>
      <c r="C63" s="497" t="s">
        <v>162</v>
      </c>
      <c r="D63" s="336" t="s">
        <v>156</v>
      </c>
      <c r="E63" s="497" t="s">
        <v>437</v>
      </c>
      <c r="F63" s="497" t="s">
        <v>729</v>
      </c>
      <c r="G63" s="497" t="s">
        <v>1291</v>
      </c>
      <c r="H63" s="498" t="s">
        <v>696</v>
      </c>
      <c r="I63" s="499">
        <v>84000</v>
      </c>
      <c r="J63" s="498" t="s">
        <v>839</v>
      </c>
      <c r="K63" s="498" t="s">
        <v>1127</v>
      </c>
      <c r="L63" s="500"/>
      <c r="M63" s="338" t="s">
        <v>845</v>
      </c>
      <c r="N63" s="501">
        <v>45565</v>
      </c>
      <c r="O63" s="501" t="s">
        <v>887</v>
      </c>
      <c r="P63" s="339" t="s">
        <v>156</v>
      </c>
      <c r="Q63" s="335" t="s">
        <v>72</v>
      </c>
      <c r="R63" s="497" t="s">
        <v>12</v>
      </c>
      <c r="S63" s="497">
        <v>8</v>
      </c>
      <c r="T63" s="497" t="s">
        <v>161</v>
      </c>
      <c r="U63" s="497" t="s">
        <v>55</v>
      </c>
      <c r="V63" s="335">
        <v>83996</v>
      </c>
      <c r="W63" s="505">
        <v>1</v>
      </c>
      <c r="X63" s="340">
        <v>1</v>
      </c>
      <c r="Y63" s="340">
        <v>1</v>
      </c>
      <c r="Z63" s="343">
        <v>1</v>
      </c>
      <c r="AA63" s="502">
        <f t="shared" si="22"/>
        <v>84000</v>
      </c>
      <c r="AB63" s="317" t="s">
        <v>1127</v>
      </c>
      <c r="AC63" s="318">
        <f t="shared" si="17"/>
        <v>0</v>
      </c>
      <c r="AD63" s="318">
        <f t="shared" si="17"/>
        <v>0</v>
      </c>
      <c r="AE63" s="318">
        <f t="shared" si="17"/>
        <v>0</v>
      </c>
      <c r="AF63" s="318">
        <f t="shared" si="17"/>
        <v>0</v>
      </c>
      <c r="AG63" s="319" t="str">
        <f>IF(AV$8=H63,$J63,0)</f>
        <v>Active</v>
      </c>
      <c r="AH63" s="318">
        <f t="shared" si="18"/>
        <v>0</v>
      </c>
      <c r="AI63" s="318">
        <f t="shared" si="18"/>
        <v>0</v>
      </c>
      <c r="AJ63" s="318">
        <f t="shared" si="18"/>
        <v>0</v>
      </c>
      <c r="AK63" s="318">
        <f t="shared" si="18"/>
        <v>0</v>
      </c>
      <c r="AL63" s="319" t="str">
        <f>IF(AV$8=H63,$D63,0)</f>
        <v>DOF</v>
      </c>
      <c r="AM63" s="318">
        <f t="shared" si="19"/>
        <v>0</v>
      </c>
      <c r="AN63" s="318">
        <f t="shared" si="19"/>
        <v>0</v>
      </c>
      <c r="AO63" s="318">
        <f t="shared" si="19"/>
        <v>0</v>
      </c>
      <c r="AP63" s="318">
        <f t="shared" si="19"/>
        <v>0</v>
      </c>
      <c r="AQ63" s="318" t="str">
        <f>IF(AV$8=H63,$M63,0)</f>
        <v>[DEQ Staff]</v>
      </c>
      <c r="AR63" s="318">
        <f t="shared" si="21"/>
        <v>0</v>
      </c>
      <c r="AS63" s="318">
        <f t="shared" si="21"/>
        <v>0</v>
      </c>
      <c r="AT63" s="318">
        <f t="shared" si="21"/>
        <v>0</v>
      </c>
      <c r="AU63" s="318">
        <f t="shared" si="21"/>
        <v>0</v>
      </c>
      <c r="AV63" s="320">
        <f>IF(AV$8=H63,$I63,0)</f>
        <v>84000</v>
      </c>
      <c r="AW63" s="318">
        <f t="shared" si="20"/>
        <v>0</v>
      </c>
      <c r="AX63" s="318">
        <f t="shared" si="20"/>
        <v>0</v>
      </c>
      <c r="AY63" s="318">
        <f t="shared" si="20"/>
        <v>0</v>
      </c>
      <c r="AZ63" s="318">
        <f t="shared" si="20"/>
        <v>0</v>
      </c>
      <c r="BA63" s="503">
        <f t="shared" si="15"/>
        <v>84000</v>
      </c>
      <c r="BB63" s="504">
        <f t="shared" si="16"/>
        <v>1</v>
      </c>
      <c r="BC63" s="275"/>
      <c r="BD63" s="275"/>
      <c r="BE63" s="275"/>
      <c r="BF63" s="275"/>
      <c r="BG63" s="275"/>
      <c r="BH63" s="275"/>
      <c r="BI63" s="275"/>
      <c r="BJ63" s="275"/>
      <c r="BK63" s="275"/>
      <c r="BL63" s="275"/>
      <c r="BM63" s="275"/>
      <c r="BN63" s="275"/>
      <c r="BO63" s="275"/>
      <c r="BP63" s="275"/>
      <c r="BQ63" s="275"/>
      <c r="BR63" s="275"/>
    </row>
    <row r="64" spans="1:70" ht="117" x14ac:dyDescent="0.35">
      <c r="A64" s="525" t="s">
        <v>152</v>
      </c>
      <c r="B64" s="452" t="s">
        <v>437</v>
      </c>
      <c r="C64" s="525" t="s">
        <v>162</v>
      </c>
      <c r="D64" s="469" t="s">
        <v>852</v>
      </c>
      <c r="E64" s="452" t="s">
        <v>437</v>
      </c>
      <c r="F64" s="525" t="s">
        <v>729</v>
      </c>
      <c r="G64" s="525" t="s">
        <v>213</v>
      </c>
      <c r="H64" s="527" t="s">
        <v>699</v>
      </c>
      <c r="I64" s="557">
        <v>88000</v>
      </c>
      <c r="J64" s="538" t="s">
        <v>839</v>
      </c>
      <c r="K64" s="453" t="s">
        <v>1406</v>
      </c>
      <c r="L64" s="453" t="s">
        <v>1459</v>
      </c>
      <c r="M64" s="463" t="s">
        <v>845</v>
      </c>
      <c r="N64" s="526">
        <v>45565</v>
      </c>
      <c r="O64" s="526" t="s">
        <v>887</v>
      </c>
      <c r="P64" s="470" t="s">
        <v>156</v>
      </c>
      <c r="Q64" s="460" t="s">
        <v>72</v>
      </c>
      <c r="R64" s="452" t="s">
        <v>12</v>
      </c>
      <c r="S64" s="452">
        <v>8</v>
      </c>
      <c r="T64" s="452" t="s">
        <v>161</v>
      </c>
      <c r="U64" s="452" t="s">
        <v>55</v>
      </c>
      <c r="V64" s="471">
        <v>80000</v>
      </c>
      <c r="W64" s="471">
        <v>80000</v>
      </c>
      <c r="X64" s="471">
        <v>80000</v>
      </c>
      <c r="Y64" s="471">
        <v>80000</v>
      </c>
      <c r="Z64" s="471">
        <v>80000</v>
      </c>
      <c r="AA64" s="452">
        <f>SUM(V64:Z64)/5</f>
        <v>80000</v>
      </c>
      <c r="AB64" s="337" t="s">
        <v>1127</v>
      </c>
      <c r="AC64" s="444" t="str">
        <f t="shared" si="17"/>
        <v>VDOF administers a conservation easement program with a focus on keeping the forest land base intact and in more manageable and functional acreages. VDOF holds 195 conservation easements in 60 counties and the City of Suffolk that permanently protect over 88,000 acres of vital forestland. Of these, 118 easements consisting of 32,079 acres lie within the Chesapeake Bay watershed. In FY2021, VDOF permanently protected 2,554 acres of open space and more than 13 miles of water courses through three conservation easements. Two of the easements comprising 1,936 acres and protecting approximately 6.7 miles of water courses were within the Chesapeake Bay watershed.</v>
      </c>
      <c r="AD64" s="318">
        <f t="shared" si="17"/>
        <v>0</v>
      </c>
      <c r="AE64" s="318">
        <f t="shared" si="17"/>
        <v>0</v>
      </c>
      <c r="AF64" s="318">
        <f t="shared" si="17"/>
        <v>0</v>
      </c>
      <c r="AG64" s="319" t="s">
        <v>839</v>
      </c>
      <c r="AH64" s="444" t="str">
        <f t="shared" si="18"/>
        <v>Active</v>
      </c>
      <c r="AI64" s="318">
        <f t="shared" si="18"/>
        <v>0</v>
      </c>
      <c r="AJ64" s="318">
        <f t="shared" si="18"/>
        <v>0</v>
      </c>
      <c r="AK64" s="318">
        <f t="shared" si="18"/>
        <v>0</v>
      </c>
      <c r="AL64" s="318" t="s">
        <v>156</v>
      </c>
      <c r="AM64" s="444" t="str">
        <f t="shared" si="19"/>
        <v>DOF</v>
      </c>
      <c r="AN64" s="318">
        <f t="shared" si="19"/>
        <v>0</v>
      </c>
      <c r="AO64" s="318">
        <f t="shared" si="19"/>
        <v>0</v>
      </c>
      <c r="AP64" s="318">
        <f t="shared" si="19"/>
        <v>0</v>
      </c>
      <c r="AQ64" s="318" t="s">
        <v>845</v>
      </c>
      <c r="AR64" s="444" t="str">
        <f t="shared" si="21"/>
        <v>[DEQ Staff]</v>
      </c>
      <c r="AS64" s="318">
        <f t="shared" si="21"/>
        <v>0</v>
      </c>
      <c r="AT64" s="318">
        <f t="shared" si="21"/>
        <v>0</v>
      </c>
      <c r="AU64" s="318">
        <f t="shared" si="21"/>
        <v>0</v>
      </c>
      <c r="AV64" s="341"/>
      <c r="AW64" s="444">
        <f t="shared" si="20"/>
        <v>88000</v>
      </c>
      <c r="AX64" s="318">
        <f t="shared" si="20"/>
        <v>0</v>
      </c>
      <c r="AY64" s="318">
        <f t="shared" si="20"/>
        <v>0</v>
      </c>
      <c r="AZ64" s="459">
        <f t="shared" si="20"/>
        <v>0</v>
      </c>
      <c r="BA64" s="527">
        <f>SUM(AV64:AZ64)</f>
        <v>88000</v>
      </c>
      <c r="BB64" s="528">
        <f t="shared" si="16"/>
        <v>1.1000000000000001</v>
      </c>
      <c r="BC64" s="445"/>
      <c r="BD64" s="445"/>
      <c r="BE64" s="445"/>
      <c r="BF64" s="264"/>
      <c r="BG64" s="264"/>
      <c r="BH64" s="264"/>
      <c r="BI64" s="264"/>
      <c r="BJ64" s="264"/>
      <c r="BK64" s="264"/>
      <c r="BL64" s="264"/>
      <c r="BM64" s="264"/>
      <c r="BN64" s="264"/>
      <c r="BO64" s="264"/>
      <c r="BP64" s="264"/>
      <c r="BQ64" s="264"/>
      <c r="BR64" s="264"/>
    </row>
    <row r="65" spans="1:70" s="261" customFormat="1" ht="208" hidden="1" x14ac:dyDescent="0.35">
      <c r="A65" s="497" t="s">
        <v>152</v>
      </c>
      <c r="B65" s="497" t="s">
        <v>438</v>
      </c>
      <c r="C65" s="497" t="s">
        <v>98</v>
      </c>
      <c r="D65" s="336" t="s">
        <v>156</v>
      </c>
      <c r="E65" s="497" t="s">
        <v>438</v>
      </c>
      <c r="F65" s="497" t="s">
        <v>727</v>
      </c>
      <c r="G65" s="497" t="s">
        <v>198</v>
      </c>
      <c r="H65" s="498" t="s">
        <v>696</v>
      </c>
      <c r="I65" s="499">
        <v>1</v>
      </c>
      <c r="J65" s="498" t="s">
        <v>839</v>
      </c>
      <c r="K65" s="498" t="s">
        <v>1126</v>
      </c>
      <c r="L65" s="500"/>
      <c r="M65" s="338" t="s">
        <v>845</v>
      </c>
      <c r="N65" s="501">
        <v>45565</v>
      </c>
      <c r="O65" s="501" t="s">
        <v>889</v>
      </c>
      <c r="P65" s="339" t="s">
        <v>156</v>
      </c>
      <c r="Q65" s="335" t="s">
        <v>151</v>
      </c>
      <c r="R65" s="497" t="s">
        <v>65</v>
      </c>
      <c r="S65" s="506" t="s">
        <v>757</v>
      </c>
      <c r="T65" s="497" t="s">
        <v>163</v>
      </c>
      <c r="U65" s="507" t="s">
        <v>170</v>
      </c>
      <c r="V65" s="335">
        <v>1</v>
      </c>
      <c r="W65" s="505">
        <v>1</v>
      </c>
      <c r="X65" s="340">
        <v>1</v>
      </c>
      <c r="Y65" s="340">
        <v>1</v>
      </c>
      <c r="Z65" s="343">
        <v>1</v>
      </c>
      <c r="AA65" s="502">
        <f t="shared" si="22"/>
        <v>5</v>
      </c>
      <c r="AB65" s="317" t="s">
        <v>1126</v>
      </c>
      <c r="AC65" s="318">
        <f t="shared" si="17"/>
        <v>0</v>
      </c>
      <c r="AD65" s="318">
        <f t="shared" si="17"/>
        <v>0</v>
      </c>
      <c r="AE65" s="318">
        <f t="shared" si="17"/>
        <v>0</v>
      </c>
      <c r="AF65" s="318">
        <f t="shared" si="17"/>
        <v>0</v>
      </c>
      <c r="AG65" s="319" t="str">
        <f>IF(AV$8=H65,$J65,0)</f>
        <v>Active</v>
      </c>
      <c r="AH65" s="318">
        <f t="shared" si="18"/>
        <v>0</v>
      </c>
      <c r="AI65" s="318">
        <f t="shared" si="18"/>
        <v>0</v>
      </c>
      <c r="AJ65" s="318">
        <f t="shared" si="18"/>
        <v>0</v>
      </c>
      <c r="AK65" s="318">
        <f t="shared" si="18"/>
        <v>0</v>
      </c>
      <c r="AL65" s="319" t="str">
        <f>IF(AV$8=H65,$D65,0)</f>
        <v>DOF</v>
      </c>
      <c r="AM65" s="318">
        <f t="shared" si="19"/>
        <v>0</v>
      </c>
      <c r="AN65" s="318">
        <f t="shared" si="19"/>
        <v>0</v>
      </c>
      <c r="AO65" s="318">
        <f t="shared" si="19"/>
        <v>0</v>
      </c>
      <c r="AP65" s="318">
        <f t="shared" si="19"/>
        <v>0</v>
      </c>
      <c r="AQ65" s="318" t="str">
        <f>IF(AV$8=H65,$M65,0)</f>
        <v>[DEQ Staff]</v>
      </c>
      <c r="AR65" s="318">
        <f t="shared" si="21"/>
        <v>0</v>
      </c>
      <c r="AS65" s="318">
        <f t="shared" si="21"/>
        <v>0</v>
      </c>
      <c r="AT65" s="318">
        <f t="shared" si="21"/>
        <v>0</v>
      </c>
      <c r="AU65" s="318">
        <f t="shared" si="21"/>
        <v>0</v>
      </c>
      <c r="AV65" s="320">
        <f>IF(AV$8=H65,$I65,0)</f>
        <v>1</v>
      </c>
      <c r="AW65" s="318">
        <f t="shared" si="20"/>
        <v>0</v>
      </c>
      <c r="AX65" s="318">
        <f t="shared" si="20"/>
        <v>0</v>
      </c>
      <c r="AY65" s="318">
        <f t="shared" si="20"/>
        <v>0</v>
      </c>
      <c r="AZ65" s="318">
        <f t="shared" si="20"/>
        <v>0</v>
      </c>
      <c r="BA65" s="503">
        <f t="shared" si="15"/>
        <v>1</v>
      </c>
      <c r="BB65" s="504">
        <f t="shared" si="16"/>
        <v>0.2</v>
      </c>
      <c r="BC65" s="275"/>
      <c r="BD65" s="275"/>
      <c r="BE65" s="275"/>
      <c r="BF65" s="275"/>
      <c r="BG65" s="275"/>
      <c r="BH65" s="275"/>
      <c r="BI65" s="275"/>
      <c r="BJ65" s="275"/>
      <c r="BK65" s="275"/>
      <c r="BL65" s="275"/>
      <c r="BM65" s="275"/>
      <c r="BN65" s="275"/>
      <c r="BO65" s="275"/>
      <c r="BP65" s="275"/>
      <c r="BQ65" s="275"/>
      <c r="BR65" s="275"/>
    </row>
    <row r="66" spans="1:70" ht="156" customHeight="1" x14ac:dyDescent="0.35">
      <c r="A66" s="525" t="s">
        <v>152</v>
      </c>
      <c r="B66" s="452" t="s">
        <v>438</v>
      </c>
      <c r="C66" s="525" t="s">
        <v>98</v>
      </c>
      <c r="D66" s="469" t="s">
        <v>852</v>
      </c>
      <c r="E66" s="452" t="s">
        <v>438</v>
      </c>
      <c r="F66" s="525" t="s">
        <v>727</v>
      </c>
      <c r="G66" s="525" t="s">
        <v>1560</v>
      </c>
      <c r="H66" s="527" t="s">
        <v>699</v>
      </c>
      <c r="I66" s="453">
        <v>1</v>
      </c>
      <c r="J66" s="538" t="s">
        <v>839</v>
      </c>
      <c r="K66" s="453" t="s">
        <v>1504</v>
      </c>
      <c r="L66" s="453" t="s">
        <v>1489</v>
      </c>
      <c r="M66" s="463" t="s">
        <v>845</v>
      </c>
      <c r="N66" s="526">
        <v>45565</v>
      </c>
      <c r="O66" s="526" t="s">
        <v>889</v>
      </c>
      <c r="P66" s="470" t="s">
        <v>156</v>
      </c>
      <c r="Q66" s="460" t="s">
        <v>151</v>
      </c>
      <c r="R66" s="452" t="s">
        <v>65</v>
      </c>
      <c r="S66" s="529" t="s">
        <v>757</v>
      </c>
      <c r="T66" s="452" t="s">
        <v>163</v>
      </c>
      <c r="U66" s="530" t="s">
        <v>170</v>
      </c>
      <c r="V66" s="471">
        <v>0</v>
      </c>
      <c r="W66" s="452">
        <v>1</v>
      </c>
      <c r="X66" s="342">
        <v>0</v>
      </c>
      <c r="Y66" s="340">
        <v>1</v>
      </c>
      <c r="Z66" s="343">
        <v>0</v>
      </c>
      <c r="AA66" s="452">
        <f t="shared" si="22"/>
        <v>2</v>
      </c>
      <c r="AB66" s="337" t="s">
        <v>1126</v>
      </c>
      <c r="AC66" s="444" t="e">
        <f>IF(AC$6=$H66,#REF!,0)</f>
        <v>#REF!</v>
      </c>
      <c r="AD66" s="318">
        <f>IF(AD$6=$H66,#REF!,0)</f>
        <v>0</v>
      </c>
      <c r="AE66" s="318">
        <f>IF(AE$6=$H66,#REF!,0)</f>
        <v>0</v>
      </c>
      <c r="AF66" s="318">
        <f>IF(AF$6=$H66,#REF!,0)</f>
        <v>0</v>
      </c>
      <c r="AG66" s="319" t="s">
        <v>839</v>
      </c>
      <c r="AH66" s="444" t="str">
        <f t="shared" si="18"/>
        <v>Active</v>
      </c>
      <c r="AI66" s="318">
        <f t="shared" si="18"/>
        <v>0</v>
      </c>
      <c r="AJ66" s="318">
        <f t="shared" si="18"/>
        <v>0</v>
      </c>
      <c r="AK66" s="318">
        <f t="shared" si="18"/>
        <v>0</v>
      </c>
      <c r="AL66" s="318" t="s">
        <v>156</v>
      </c>
      <c r="AM66" s="444" t="str">
        <f t="shared" si="19"/>
        <v>DOF</v>
      </c>
      <c r="AN66" s="318">
        <f t="shared" si="19"/>
        <v>0</v>
      </c>
      <c r="AO66" s="318">
        <f t="shared" si="19"/>
        <v>0</v>
      </c>
      <c r="AP66" s="318">
        <f t="shared" si="19"/>
        <v>0</v>
      </c>
      <c r="AQ66" s="318" t="s">
        <v>845</v>
      </c>
      <c r="AR66" s="444" t="str">
        <f t="shared" si="21"/>
        <v>[DEQ Staff]</v>
      </c>
      <c r="AS66" s="318">
        <f t="shared" si="21"/>
        <v>0</v>
      </c>
      <c r="AT66" s="318">
        <f t="shared" si="21"/>
        <v>0</v>
      </c>
      <c r="AU66" s="318">
        <f t="shared" si="21"/>
        <v>0</v>
      </c>
      <c r="AV66" s="341">
        <v>1</v>
      </c>
      <c r="AW66" s="444">
        <f t="shared" si="20"/>
        <v>1</v>
      </c>
      <c r="AX66" s="318">
        <f t="shared" si="20"/>
        <v>0</v>
      </c>
      <c r="AY66" s="318">
        <f t="shared" si="20"/>
        <v>0</v>
      </c>
      <c r="AZ66" s="459">
        <f t="shared" si="20"/>
        <v>0</v>
      </c>
      <c r="BA66" s="527">
        <f t="shared" si="15"/>
        <v>2</v>
      </c>
      <c r="BB66" s="528">
        <f t="shared" si="16"/>
        <v>1</v>
      </c>
      <c r="BC66" s="445"/>
      <c r="BD66" s="445"/>
      <c r="BE66" s="445"/>
      <c r="BF66" s="264"/>
      <c r="BG66" s="264"/>
      <c r="BH66" s="264"/>
      <c r="BI66" s="264"/>
      <c r="BJ66" s="264"/>
      <c r="BK66" s="264"/>
      <c r="BL66" s="264"/>
      <c r="BM66" s="264"/>
      <c r="BN66" s="264"/>
      <c r="BO66" s="264"/>
      <c r="BP66" s="264"/>
      <c r="BQ66" s="264"/>
      <c r="BR66" s="264"/>
    </row>
    <row r="67" spans="1:70" s="275" customFormat="1" ht="91" hidden="1" x14ac:dyDescent="0.35">
      <c r="A67" s="399" t="s">
        <v>116</v>
      </c>
      <c r="B67" s="399" t="s">
        <v>440</v>
      </c>
      <c r="C67" s="399" t="s">
        <v>121</v>
      </c>
      <c r="D67" s="305" t="s">
        <v>125</v>
      </c>
      <c r="E67" s="399" t="s">
        <v>440</v>
      </c>
      <c r="F67" s="399" t="s">
        <v>741</v>
      </c>
      <c r="G67" s="399" t="s">
        <v>229</v>
      </c>
      <c r="H67" s="396" t="s">
        <v>696</v>
      </c>
      <c r="I67" s="477">
        <v>429</v>
      </c>
      <c r="J67" s="396" t="s">
        <v>839</v>
      </c>
      <c r="L67" s="508"/>
      <c r="M67" s="328"/>
      <c r="N67" s="479">
        <v>45565</v>
      </c>
      <c r="O67" s="479" t="s">
        <v>888</v>
      </c>
      <c r="P67" s="344" t="s">
        <v>10</v>
      </c>
      <c r="Q67" s="312" t="s">
        <v>122</v>
      </c>
      <c r="R67" s="399" t="s">
        <v>119</v>
      </c>
      <c r="S67" s="509" t="s">
        <v>760</v>
      </c>
      <c r="T67" s="399" t="s">
        <v>120</v>
      </c>
      <c r="U67" s="399" t="s">
        <v>118</v>
      </c>
      <c r="V67" s="312">
        <v>250</v>
      </c>
      <c r="W67" s="399">
        <v>250</v>
      </c>
      <c r="X67" s="312">
        <v>250</v>
      </c>
      <c r="Y67" s="312">
        <v>250</v>
      </c>
      <c r="Z67" s="312">
        <v>250</v>
      </c>
      <c r="AA67" s="510">
        <f t="shared" si="22"/>
        <v>1250</v>
      </c>
      <c r="AB67" s="332" t="s">
        <v>1190</v>
      </c>
      <c r="AC67" s="318">
        <f>IF(AC$6=$H67,$K66,0)</f>
        <v>0</v>
      </c>
      <c r="AD67" s="318">
        <f>IF(AD$6=$H67,$K66,0)</f>
        <v>0</v>
      </c>
      <c r="AE67" s="318">
        <f>IF(AE$6=$H67,$K66,0)</f>
        <v>0</v>
      </c>
      <c r="AF67" s="318">
        <f>IF(AF$6=$H67,$K66,0)</f>
        <v>0</v>
      </c>
      <c r="AG67" s="333" t="str">
        <f>IF(AV$8=H67,$J67,0)</f>
        <v>Active</v>
      </c>
      <c r="AH67" s="318">
        <f t="shared" si="18"/>
        <v>0</v>
      </c>
      <c r="AI67" s="318">
        <f t="shared" si="18"/>
        <v>0</v>
      </c>
      <c r="AJ67" s="318">
        <f t="shared" si="18"/>
        <v>0</v>
      </c>
      <c r="AK67" s="318">
        <f t="shared" si="18"/>
        <v>0</v>
      </c>
      <c r="AL67" s="333" t="str">
        <f>IF(AV$8=H67,$D67,0)</f>
        <v>VDH/DCR/DEQ</v>
      </c>
      <c r="AM67" s="318">
        <f t="shared" si="19"/>
        <v>0</v>
      </c>
      <c r="AN67" s="318">
        <f t="shared" si="19"/>
        <v>0</v>
      </c>
      <c r="AO67" s="318">
        <f t="shared" si="19"/>
        <v>0</v>
      </c>
      <c r="AP67" s="318">
        <f t="shared" si="19"/>
        <v>0</v>
      </c>
      <c r="AQ67" s="334">
        <f>IF(AV$8=H67,$M67,0)</f>
        <v>0</v>
      </c>
      <c r="AR67" s="318">
        <f t="shared" si="21"/>
        <v>0</v>
      </c>
      <c r="AS67" s="318">
        <f t="shared" si="21"/>
        <v>0</v>
      </c>
      <c r="AT67" s="318">
        <f t="shared" si="21"/>
        <v>0</v>
      </c>
      <c r="AU67" s="318">
        <f t="shared" si="21"/>
        <v>0</v>
      </c>
      <c r="AV67" s="320">
        <f>IF(AV$8=H67,$I67,0)</f>
        <v>429</v>
      </c>
      <c r="AW67" s="318">
        <f t="shared" si="20"/>
        <v>0</v>
      </c>
      <c r="AX67" s="318">
        <f t="shared" si="20"/>
        <v>0</v>
      </c>
      <c r="AY67" s="318">
        <f t="shared" si="20"/>
        <v>0</v>
      </c>
      <c r="AZ67" s="318">
        <f t="shared" si="20"/>
        <v>0</v>
      </c>
      <c r="BA67" s="511">
        <f t="shared" si="15"/>
        <v>429</v>
      </c>
      <c r="BB67" s="512">
        <f t="shared" si="16"/>
        <v>0.34320000000000001</v>
      </c>
    </row>
    <row r="68" spans="1:70" ht="157.5" customHeight="1" x14ac:dyDescent="0.35">
      <c r="A68" s="324" t="s">
        <v>116</v>
      </c>
      <c r="B68" s="325" t="s">
        <v>440</v>
      </c>
      <c r="C68" s="324" t="s">
        <v>121</v>
      </c>
      <c r="D68" s="468" t="s">
        <v>852</v>
      </c>
      <c r="E68" s="325" t="s">
        <v>440</v>
      </c>
      <c r="F68" s="324" t="s">
        <v>741</v>
      </c>
      <c r="G68" s="324" t="s">
        <v>229</v>
      </c>
      <c r="H68" s="455" t="s">
        <v>699</v>
      </c>
      <c r="I68" s="270">
        <v>436</v>
      </c>
      <c r="J68" s="446" t="s">
        <v>839</v>
      </c>
      <c r="K68" s="270" t="s">
        <v>1400</v>
      </c>
      <c r="L68" s="270" t="s">
        <v>1481</v>
      </c>
      <c r="M68" s="463" t="s">
        <v>845</v>
      </c>
      <c r="N68" s="447">
        <v>45565</v>
      </c>
      <c r="O68" s="447" t="s">
        <v>888</v>
      </c>
      <c r="P68" s="472" t="s">
        <v>10</v>
      </c>
      <c r="Q68" s="458" t="s">
        <v>122</v>
      </c>
      <c r="R68" s="325" t="s">
        <v>119</v>
      </c>
      <c r="S68" s="531" t="s">
        <v>760</v>
      </c>
      <c r="T68" s="325" t="s">
        <v>120</v>
      </c>
      <c r="U68" s="325" t="s">
        <v>118</v>
      </c>
      <c r="V68" s="465">
        <v>400</v>
      </c>
      <c r="W68" s="465">
        <v>400</v>
      </c>
      <c r="X68" s="465">
        <v>400</v>
      </c>
      <c r="Y68" s="465">
        <v>400</v>
      </c>
      <c r="Z68" s="465">
        <v>400</v>
      </c>
      <c r="AA68" s="325">
        <f t="shared" si="22"/>
        <v>2000</v>
      </c>
      <c r="AB68" s="307" t="s">
        <v>1190</v>
      </c>
      <c r="AC68" s="444" t="str">
        <f t="shared" si="17"/>
        <v xml:space="preserve">During FY2021, a total of $1,234,791 in state and federal funding combined with landowner contributions was expended to install 436 septic BMPs. </v>
      </c>
      <c r="AD68" s="318">
        <f t="shared" si="17"/>
        <v>0</v>
      </c>
      <c r="AE68" s="318">
        <f t="shared" si="17"/>
        <v>0</v>
      </c>
      <c r="AF68" s="318">
        <f t="shared" si="17"/>
        <v>0</v>
      </c>
      <c r="AG68" s="333" t="s">
        <v>839</v>
      </c>
      <c r="AH68" s="444" t="str">
        <f t="shared" si="18"/>
        <v>Active</v>
      </c>
      <c r="AI68" s="318">
        <f t="shared" si="18"/>
        <v>0</v>
      </c>
      <c r="AJ68" s="318">
        <f t="shared" si="18"/>
        <v>0</v>
      </c>
      <c r="AK68" s="318">
        <f t="shared" si="18"/>
        <v>0</v>
      </c>
      <c r="AL68" s="318" t="s">
        <v>125</v>
      </c>
      <c r="AM68" s="444" t="str">
        <f t="shared" si="19"/>
        <v>DEQ</v>
      </c>
      <c r="AN68" s="318">
        <f t="shared" si="19"/>
        <v>0</v>
      </c>
      <c r="AO68" s="318">
        <f t="shared" si="19"/>
        <v>0</v>
      </c>
      <c r="AP68" s="318">
        <f t="shared" si="19"/>
        <v>0</v>
      </c>
      <c r="AQ68" s="334" t="s">
        <v>603</v>
      </c>
      <c r="AR68" s="444" t="str">
        <f t="shared" si="21"/>
        <v>[DEQ Staff]</v>
      </c>
      <c r="AS68" s="318">
        <f t="shared" si="21"/>
        <v>0</v>
      </c>
      <c r="AT68" s="318">
        <f t="shared" si="21"/>
        <v>0</v>
      </c>
      <c r="AU68" s="318">
        <f t="shared" si="21"/>
        <v>0</v>
      </c>
      <c r="AV68" s="318">
        <v>429</v>
      </c>
      <c r="AW68" s="444">
        <f t="shared" si="20"/>
        <v>436</v>
      </c>
      <c r="AX68" s="318">
        <f t="shared" si="20"/>
        <v>0</v>
      </c>
      <c r="AY68" s="318">
        <f t="shared" si="20"/>
        <v>0</v>
      </c>
      <c r="AZ68" s="459">
        <f t="shared" si="20"/>
        <v>0</v>
      </c>
      <c r="BA68" s="455">
        <f t="shared" si="15"/>
        <v>865</v>
      </c>
      <c r="BB68" s="456">
        <f t="shared" si="16"/>
        <v>0.4325</v>
      </c>
      <c r="BC68" s="445"/>
      <c r="BD68" s="445"/>
      <c r="BE68" s="445"/>
      <c r="BF68" s="264"/>
      <c r="BG68" s="264"/>
      <c r="BH68" s="264"/>
      <c r="BI68" s="264"/>
      <c r="BJ68" s="264"/>
      <c r="BK68" s="264"/>
      <c r="BL68" s="264"/>
      <c r="BM68" s="264"/>
      <c r="BN68" s="264"/>
      <c r="BO68" s="264"/>
      <c r="BP68" s="264"/>
      <c r="BQ68" s="264"/>
      <c r="BR68" s="264"/>
    </row>
    <row r="69" spans="1:70" s="261" customFormat="1" ht="78" hidden="1" x14ac:dyDescent="0.35">
      <c r="A69" s="399" t="s">
        <v>116</v>
      </c>
      <c r="B69" s="399" t="s">
        <v>441</v>
      </c>
      <c r="C69" s="399" t="s">
        <v>98</v>
      </c>
      <c r="D69" s="305" t="s">
        <v>125</v>
      </c>
      <c r="E69" s="399" t="s">
        <v>441</v>
      </c>
      <c r="F69" s="399" t="s">
        <v>727</v>
      </c>
      <c r="G69" s="399" t="s">
        <v>198</v>
      </c>
      <c r="H69" s="396" t="s">
        <v>696</v>
      </c>
      <c r="I69" s="477">
        <v>1</v>
      </c>
      <c r="J69" s="396" t="s">
        <v>839</v>
      </c>
      <c r="K69" s="396" t="s">
        <v>1157</v>
      </c>
      <c r="L69" s="488"/>
      <c r="M69" s="308" t="s">
        <v>845</v>
      </c>
      <c r="N69" s="479">
        <v>45565</v>
      </c>
      <c r="O69" s="479" t="s">
        <v>889</v>
      </c>
      <c r="P69" s="345" t="s">
        <v>111</v>
      </c>
      <c r="Q69" s="312" t="s">
        <v>99</v>
      </c>
      <c r="R69" s="399" t="s">
        <v>80</v>
      </c>
      <c r="S69" s="509" t="s">
        <v>759</v>
      </c>
      <c r="T69" s="399" t="s">
        <v>123</v>
      </c>
      <c r="U69" s="513" t="s">
        <v>176</v>
      </c>
      <c r="V69" s="312">
        <v>1</v>
      </c>
      <c r="W69" s="399">
        <v>1</v>
      </c>
      <c r="X69" s="312">
        <v>1</v>
      </c>
      <c r="Y69" s="312">
        <v>1</v>
      </c>
      <c r="Z69" s="312">
        <v>1</v>
      </c>
      <c r="AA69" s="510">
        <f t="shared" si="22"/>
        <v>5</v>
      </c>
      <c r="AB69" s="346" t="s">
        <v>1157</v>
      </c>
      <c r="AC69" s="318">
        <f t="shared" ref="AC69:AF88" si="23">IF(AC$6=$H69,$K69,0)</f>
        <v>0</v>
      </c>
      <c r="AD69" s="318">
        <f t="shared" si="23"/>
        <v>0</v>
      </c>
      <c r="AE69" s="318">
        <f t="shared" si="23"/>
        <v>0</v>
      </c>
      <c r="AF69" s="318">
        <f t="shared" si="23"/>
        <v>0</v>
      </c>
      <c r="AG69" s="347" t="str">
        <f>IF(AV$8=H69,$J69,0)</f>
        <v>Active</v>
      </c>
      <c r="AH69" s="318">
        <f t="shared" ref="AH69:AK88" si="24">IF(AH$6=$H69,$J69,0)</f>
        <v>0</v>
      </c>
      <c r="AI69" s="318">
        <f t="shared" si="24"/>
        <v>0</v>
      </c>
      <c r="AJ69" s="318">
        <f t="shared" si="24"/>
        <v>0</v>
      </c>
      <c r="AK69" s="318">
        <f t="shared" si="24"/>
        <v>0</v>
      </c>
      <c r="AL69" s="347" t="str">
        <f>IF(AV$8=H69,$D69,0)</f>
        <v>VDH/DCR/DEQ</v>
      </c>
      <c r="AM69" s="318">
        <f t="shared" ref="AM69:AP88" si="25">IF(AM$6=$H69,$P69,0)</f>
        <v>0</v>
      </c>
      <c r="AN69" s="318">
        <f t="shared" si="25"/>
        <v>0</v>
      </c>
      <c r="AO69" s="318">
        <f t="shared" si="25"/>
        <v>0</v>
      </c>
      <c r="AP69" s="318">
        <f t="shared" si="25"/>
        <v>0</v>
      </c>
      <c r="AQ69" s="348" t="str">
        <f>IF(AV$8=H69,$M69,0)</f>
        <v>[DEQ Staff]</v>
      </c>
      <c r="AR69" s="318">
        <f t="shared" si="21"/>
        <v>0</v>
      </c>
      <c r="AS69" s="318">
        <f t="shared" si="21"/>
        <v>0</v>
      </c>
      <c r="AT69" s="318">
        <f t="shared" si="21"/>
        <v>0</v>
      </c>
      <c r="AU69" s="318">
        <f t="shared" si="21"/>
        <v>0</v>
      </c>
      <c r="AV69" s="320">
        <f>IF(AV$8=H69,$I69,0)</f>
        <v>1</v>
      </c>
      <c r="AW69" s="318">
        <f t="shared" ref="AW69:AZ88" si="26">IF(AW$6=$H69,$I69,0)</f>
        <v>0</v>
      </c>
      <c r="AX69" s="318">
        <f t="shared" si="26"/>
        <v>0</v>
      </c>
      <c r="AY69" s="318">
        <f t="shared" si="26"/>
        <v>0</v>
      </c>
      <c r="AZ69" s="318">
        <f t="shared" si="26"/>
        <v>0</v>
      </c>
      <c r="BA69" s="511">
        <f t="shared" si="15"/>
        <v>1</v>
      </c>
      <c r="BB69" s="512">
        <f t="shared" si="16"/>
        <v>0.2</v>
      </c>
      <c r="BC69" s="275"/>
      <c r="BD69" s="275"/>
      <c r="BE69" s="275"/>
      <c r="BF69" s="275"/>
      <c r="BG69" s="275"/>
      <c r="BH69" s="275"/>
      <c r="BI69" s="275"/>
      <c r="BJ69" s="275"/>
      <c r="BK69" s="275"/>
      <c r="BL69" s="275"/>
      <c r="BM69" s="275"/>
      <c r="BN69" s="275"/>
      <c r="BO69" s="275"/>
      <c r="BP69" s="275"/>
      <c r="BQ69" s="275"/>
      <c r="BR69" s="275"/>
    </row>
    <row r="70" spans="1:70" ht="221" x14ac:dyDescent="0.35">
      <c r="A70" s="324" t="s">
        <v>116</v>
      </c>
      <c r="B70" s="325" t="s">
        <v>441</v>
      </c>
      <c r="C70" s="324" t="s">
        <v>98</v>
      </c>
      <c r="D70" s="468" t="s">
        <v>852</v>
      </c>
      <c r="E70" s="325" t="s">
        <v>441</v>
      </c>
      <c r="F70" s="324" t="s">
        <v>727</v>
      </c>
      <c r="G70" s="324" t="s">
        <v>1560</v>
      </c>
      <c r="H70" s="455" t="s">
        <v>699</v>
      </c>
      <c r="I70" s="270">
        <v>1</v>
      </c>
      <c r="J70" s="446" t="s">
        <v>839</v>
      </c>
      <c r="K70" s="270" t="s">
        <v>1505</v>
      </c>
      <c r="L70" s="270" t="s">
        <v>1480</v>
      </c>
      <c r="M70" s="463" t="s">
        <v>845</v>
      </c>
      <c r="N70" s="447">
        <v>45565</v>
      </c>
      <c r="O70" s="447" t="s">
        <v>889</v>
      </c>
      <c r="P70" s="472" t="s">
        <v>111</v>
      </c>
      <c r="Q70" s="458" t="s">
        <v>99</v>
      </c>
      <c r="R70" s="325" t="s">
        <v>80</v>
      </c>
      <c r="S70" s="531" t="s">
        <v>759</v>
      </c>
      <c r="T70" s="325" t="s">
        <v>123</v>
      </c>
      <c r="U70" s="532" t="s">
        <v>176</v>
      </c>
      <c r="V70" s="465">
        <v>0</v>
      </c>
      <c r="W70" s="325">
        <v>1</v>
      </c>
      <c r="X70" s="349">
        <v>0</v>
      </c>
      <c r="Y70" s="349">
        <v>1</v>
      </c>
      <c r="Z70" s="349">
        <v>0</v>
      </c>
      <c r="AA70" s="325">
        <f t="shared" si="22"/>
        <v>2</v>
      </c>
      <c r="AB70" s="350" t="s">
        <v>1157</v>
      </c>
      <c r="AC70" s="444" t="str">
        <f t="shared" si="23"/>
        <v xml:space="preserve">Across the state, there are approximately 1.1 million onsite sewage systems including approximately 32,000 alternative onsite sewage systems (AOSS). Roughly 550,000 of the total onsite sewage systems in Virginia are located in the Chesapeake Bay watershed. VDH has been involved with a variety of legislative initiatives aimed at decreasing pollution from onsite sewage systems across the Commonwealth.      
The Chesapeake Bay WIP III 2020-2021 Programmatic Milestones and 2020-2021 Numeric Milestones were submitted to EPA on June 1, 2020 and finalized July 29, 2020. Virginia has requested progress information from partners and will report an evaluation of progress on these milestones in early January 2022. Virginia’s Draft Chesapeake Bay 2022-2023 Milestones: DEQ sought public review for Virginia’s Draft Chesapeake Bay 2022-2023 Milestones from October 6, 2021 through November 5, 2021. View or download Virginia’s Draft Chesapeake Bay 2022-2023 Programmatic Milestones. View or download Virginia’s Draft Chesapeake Bay 2022-2023 Numeric Milestones. https://www.deq.virginia.gov/water/chesapeake-bay/chesapeake-bay-nutrient-sediment-reduction-milestones
</v>
      </c>
      <c r="AD70" s="318">
        <f t="shared" si="23"/>
        <v>0</v>
      </c>
      <c r="AE70" s="318">
        <f t="shared" si="23"/>
        <v>0</v>
      </c>
      <c r="AF70" s="318">
        <f t="shared" si="23"/>
        <v>0</v>
      </c>
      <c r="AG70" s="347" t="s">
        <v>839</v>
      </c>
      <c r="AH70" s="444" t="str">
        <f t="shared" si="24"/>
        <v>Active</v>
      </c>
      <c r="AI70" s="318">
        <f t="shared" si="24"/>
        <v>0</v>
      </c>
      <c r="AJ70" s="318">
        <f t="shared" si="24"/>
        <v>0</v>
      </c>
      <c r="AK70" s="318">
        <f t="shared" si="24"/>
        <v>0</v>
      </c>
      <c r="AL70" s="348" t="s">
        <v>125</v>
      </c>
      <c r="AM70" s="444" t="str">
        <f t="shared" si="25"/>
        <v>VDH</v>
      </c>
      <c r="AN70" s="318">
        <f t="shared" si="25"/>
        <v>0</v>
      </c>
      <c r="AO70" s="318">
        <f t="shared" si="25"/>
        <v>0</v>
      </c>
      <c r="AP70" s="318">
        <f t="shared" si="25"/>
        <v>0</v>
      </c>
      <c r="AQ70" s="348" t="s">
        <v>845</v>
      </c>
      <c r="AR70" s="444" t="str">
        <f t="shared" ref="AR70:AU89" si="27">IF(AR$6=$H70,$M70,0)</f>
        <v>[DEQ Staff]</v>
      </c>
      <c r="AS70" s="318">
        <f t="shared" si="27"/>
        <v>0</v>
      </c>
      <c r="AT70" s="318">
        <f t="shared" si="27"/>
        <v>0</v>
      </c>
      <c r="AU70" s="318">
        <f t="shared" si="27"/>
        <v>0</v>
      </c>
      <c r="AV70" s="348">
        <v>1</v>
      </c>
      <c r="AW70" s="444">
        <f t="shared" si="26"/>
        <v>1</v>
      </c>
      <c r="AX70" s="318">
        <f t="shared" si="26"/>
        <v>0</v>
      </c>
      <c r="AY70" s="318">
        <f t="shared" si="26"/>
        <v>0</v>
      </c>
      <c r="AZ70" s="459">
        <f t="shared" si="26"/>
        <v>0</v>
      </c>
      <c r="BA70" s="455">
        <f t="shared" si="15"/>
        <v>2</v>
      </c>
      <c r="BB70" s="456">
        <f t="shared" si="16"/>
        <v>1</v>
      </c>
      <c r="BC70" s="445"/>
      <c r="BD70" s="445"/>
      <c r="BE70" s="445"/>
      <c r="BF70" s="264"/>
      <c r="BG70" s="264"/>
      <c r="BH70" s="264"/>
      <c r="BI70" s="264"/>
      <c r="BJ70" s="264"/>
      <c r="BK70" s="264"/>
      <c r="BL70" s="264"/>
      <c r="BM70" s="264"/>
      <c r="BN70" s="264"/>
      <c r="BO70" s="264"/>
      <c r="BP70" s="264"/>
      <c r="BQ70" s="264"/>
      <c r="BR70" s="264"/>
    </row>
    <row r="71" spans="1:70" s="275" customFormat="1" ht="78" hidden="1" x14ac:dyDescent="0.35">
      <c r="A71" s="399" t="s">
        <v>116</v>
      </c>
      <c r="B71" s="399" t="s">
        <v>776</v>
      </c>
      <c r="C71" s="399" t="s">
        <v>204</v>
      </c>
      <c r="D71" s="305" t="s">
        <v>10</v>
      </c>
      <c r="E71" s="399" t="s">
        <v>487</v>
      </c>
      <c r="F71" s="399" t="s">
        <v>742</v>
      </c>
      <c r="G71" s="399" t="s">
        <v>186</v>
      </c>
      <c r="H71" s="396" t="s">
        <v>696</v>
      </c>
      <c r="I71" s="477">
        <v>1</v>
      </c>
      <c r="J71" s="396" t="s">
        <v>839</v>
      </c>
      <c r="K71" s="396" t="s">
        <v>1158</v>
      </c>
      <c r="L71" s="508"/>
      <c r="M71" s="328" t="s">
        <v>845</v>
      </c>
      <c r="N71" s="479">
        <v>45565</v>
      </c>
      <c r="O71" s="479" t="s">
        <v>888</v>
      </c>
      <c r="P71" s="344" t="s">
        <v>125</v>
      </c>
      <c r="Q71" s="312" t="s">
        <v>42</v>
      </c>
      <c r="R71" s="399" t="s">
        <v>24</v>
      </c>
      <c r="S71" s="399">
        <v>3</v>
      </c>
      <c r="T71" s="399" t="s">
        <v>124</v>
      </c>
      <c r="U71" s="399" t="s">
        <v>55</v>
      </c>
      <c r="V71" s="312">
        <v>1</v>
      </c>
      <c r="W71" s="494">
        <v>1</v>
      </c>
      <c r="X71" s="351">
        <v>1</v>
      </c>
      <c r="Y71" s="351">
        <v>1</v>
      </c>
      <c r="Z71" s="351">
        <v>1</v>
      </c>
      <c r="AA71" s="510">
        <f t="shared" si="22"/>
        <v>5</v>
      </c>
      <c r="AB71" s="352" t="s">
        <v>1158</v>
      </c>
      <c r="AC71" s="318">
        <f t="shared" si="23"/>
        <v>0</v>
      </c>
      <c r="AD71" s="318">
        <f t="shared" si="23"/>
        <v>0</v>
      </c>
      <c r="AE71" s="318">
        <f t="shared" si="23"/>
        <v>0</v>
      </c>
      <c r="AF71" s="318">
        <f t="shared" si="23"/>
        <v>0</v>
      </c>
      <c r="AG71" s="353" t="str">
        <f>IF(AV$8=H71,$J71,0)</f>
        <v>Active</v>
      </c>
      <c r="AH71" s="318">
        <f t="shared" si="24"/>
        <v>0</v>
      </c>
      <c r="AI71" s="318">
        <f t="shared" si="24"/>
        <v>0</v>
      </c>
      <c r="AJ71" s="318">
        <f t="shared" si="24"/>
        <v>0</v>
      </c>
      <c r="AK71" s="318">
        <f t="shared" si="24"/>
        <v>0</v>
      </c>
      <c r="AL71" s="353" t="str">
        <f>IF(AV$8=H71,$D71,0)</f>
        <v>DEQ</v>
      </c>
      <c r="AM71" s="318">
        <f t="shared" si="25"/>
        <v>0</v>
      </c>
      <c r="AN71" s="318">
        <f t="shared" si="25"/>
        <v>0</v>
      </c>
      <c r="AO71" s="318">
        <f t="shared" si="25"/>
        <v>0</v>
      </c>
      <c r="AP71" s="318">
        <f t="shared" si="25"/>
        <v>0</v>
      </c>
      <c r="AQ71" s="354" t="str">
        <f>IF(AV$8=H71,$M71,0)</f>
        <v>[DEQ Staff]</v>
      </c>
      <c r="AR71" s="318">
        <f t="shared" si="27"/>
        <v>0</v>
      </c>
      <c r="AS71" s="318">
        <f t="shared" si="27"/>
        <v>0</v>
      </c>
      <c r="AT71" s="318">
        <f t="shared" si="27"/>
        <v>0</v>
      </c>
      <c r="AU71" s="318">
        <f t="shared" si="27"/>
        <v>0</v>
      </c>
      <c r="AV71" s="320">
        <f>IF(AV$8=H71,$I71,0)</f>
        <v>1</v>
      </c>
      <c r="AW71" s="318">
        <f t="shared" si="26"/>
        <v>0</v>
      </c>
      <c r="AX71" s="318">
        <f t="shared" si="26"/>
        <v>0</v>
      </c>
      <c r="AY71" s="318">
        <f t="shared" si="26"/>
        <v>0</v>
      </c>
      <c r="AZ71" s="318">
        <f t="shared" si="26"/>
        <v>0</v>
      </c>
      <c r="BA71" s="511">
        <f t="shared" si="15"/>
        <v>1</v>
      </c>
      <c r="BB71" s="512">
        <f t="shared" si="16"/>
        <v>0.2</v>
      </c>
    </row>
    <row r="72" spans="1:70" ht="78" x14ac:dyDescent="0.35">
      <c r="A72" s="324" t="s">
        <v>116</v>
      </c>
      <c r="B72" s="325" t="s">
        <v>776</v>
      </c>
      <c r="C72" s="324" t="s">
        <v>204</v>
      </c>
      <c r="D72" s="468" t="s">
        <v>852</v>
      </c>
      <c r="E72" s="325" t="s">
        <v>487</v>
      </c>
      <c r="F72" s="324" t="s">
        <v>742</v>
      </c>
      <c r="G72" s="324" t="s">
        <v>1560</v>
      </c>
      <c r="H72" s="455" t="s">
        <v>699</v>
      </c>
      <c r="I72" s="270">
        <v>1</v>
      </c>
      <c r="J72" s="446" t="s">
        <v>839</v>
      </c>
      <c r="K72" s="270" t="s">
        <v>1401</v>
      </c>
      <c r="L72" s="270" t="s">
        <v>1479</v>
      </c>
      <c r="M72" s="463" t="s">
        <v>845</v>
      </c>
      <c r="N72" s="447">
        <v>45565</v>
      </c>
      <c r="O72" s="447" t="s">
        <v>888</v>
      </c>
      <c r="P72" s="472" t="s">
        <v>125</v>
      </c>
      <c r="Q72" s="458" t="s">
        <v>42</v>
      </c>
      <c r="R72" s="325" t="s">
        <v>24</v>
      </c>
      <c r="S72" s="325">
        <v>3</v>
      </c>
      <c r="T72" s="325" t="s">
        <v>124</v>
      </c>
      <c r="U72" s="325" t="s">
        <v>55</v>
      </c>
      <c r="V72" s="465">
        <v>1</v>
      </c>
      <c r="W72" s="325">
        <v>1</v>
      </c>
      <c r="X72" s="349">
        <v>1</v>
      </c>
      <c r="Y72" s="349">
        <v>1</v>
      </c>
      <c r="Z72" s="349">
        <v>1</v>
      </c>
      <c r="AA72" s="325">
        <f t="shared" si="22"/>
        <v>5</v>
      </c>
      <c r="AB72" s="350" t="s">
        <v>1158</v>
      </c>
      <c r="AC72" s="444" t="str">
        <f t="shared" si="23"/>
        <v xml:space="preserve">DEQ made available funds for grantees to provide technical services to implement on-the-ground septic BMP projects. During FY2021, a total of $1,234,791 in state and federal funding combined with landowner contributions was expended to install 436 septic BMPs. </v>
      </c>
      <c r="AD72" s="318">
        <f t="shared" si="23"/>
        <v>0</v>
      </c>
      <c r="AE72" s="318">
        <f t="shared" si="23"/>
        <v>0</v>
      </c>
      <c r="AF72" s="318">
        <f t="shared" si="23"/>
        <v>0</v>
      </c>
      <c r="AG72" s="353" t="s">
        <v>839</v>
      </c>
      <c r="AH72" s="444" t="str">
        <f t="shared" si="24"/>
        <v>Active</v>
      </c>
      <c r="AI72" s="318">
        <f t="shared" si="24"/>
        <v>0</v>
      </c>
      <c r="AJ72" s="318">
        <f t="shared" si="24"/>
        <v>0</v>
      </c>
      <c r="AK72" s="318">
        <f t="shared" si="24"/>
        <v>0</v>
      </c>
      <c r="AL72" s="348" t="s">
        <v>10</v>
      </c>
      <c r="AM72" s="444" t="str">
        <f t="shared" si="25"/>
        <v>VDH/DCR/DEQ</v>
      </c>
      <c r="AN72" s="318">
        <f t="shared" si="25"/>
        <v>0</v>
      </c>
      <c r="AO72" s="318">
        <f t="shared" si="25"/>
        <v>0</v>
      </c>
      <c r="AP72" s="318">
        <f t="shared" si="25"/>
        <v>0</v>
      </c>
      <c r="AQ72" s="354" t="s">
        <v>845</v>
      </c>
      <c r="AR72" s="444" t="str">
        <f t="shared" si="27"/>
        <v>[DEQ Staff]</v>
      </c>
      <c r="AS72" s="318">
        <f t="shared" si="27"/>
        <v>0</v>
      </c>
      <c r="AT72" s="318">
        <f t="shared" si="27"/>
        <v>0</v>
      </c>
      <c r="AU72" s="318">
        <f t="shared" si="27"/>
        <v>0</v>
      </c>
      <c r="AV72" s="348">
        <v>1</v>
      </c>
      <c r="AW72" s="444">
        <f t="shared" si="26"/>
        <v>1</v>
      </c>
      <c r="AX72" s="318">
        <f t="shared" si="26"/>
        <v>0</v>
      </c>
      <c r="AY72" s="318">
        <f t="shared" si="26"/>
        <v>0</v>
      </c>
      <c r="AZ72" s="459">
        <f t="shared" si="26"/>
        <v>0</v>
      </c>
      <c r="BA72" s="455">
        <f t="shared" si="15"/>
        <v>2</v>
      </c>
      <c r="BB72" s="456">
        <f t="shared" si="16"/>
        <v>0.4</v>
      </c>
      <c r="BC72" s="445"/>
      <c r="BD72" s="445"/>
      <c r="BE72" s="445"/>
      <c r="BF72" s="264"/>
      <c r="BG72" s="264"/>
      <c r="BH72" s="264"/>
      <c r="BI72" s="264"/>
      <c r="BJ72" s="264"/>
      <c r="BK72" s="264"/>
      <c r="BL72" s="264"/>
      <c r="BM72" s="264"/>
      <c r="BN72" s="264"/>
      <c r="BO72" s="264"/>
      <c r="BP72" s="264"/>
      <c r="BQ72" s="264"/>
      <c r="BR72" s="264"/>
    </row>
    <row r="73" spans="1:70" s="275" customFormat="1" ht="91" hidden="1" x14ac:dyDescent="0.35">
      <c r="A73" s="399" t="s">
        <v>116</v>
      </c>
      <c r="B73" s="399" t="s">
        <v>776</v>
      </c>
      <c r="C73" s="399" t="s">
        <v>204</v>
      </c>
      <c r="D73" s="305" t="s">
        <v>10</v>
      </c>
      <c r="E73" s="399" t="s">
        <v>489</v>
      </c>
      <c r="F73" s="399" t="s">
        <v>866</v>
      </c>
      <c r="G73" s="399" t="s">
        <v>1042</v>
      </c>
      <c r="H73" s="396" t="s">
        <v>696</v>
      </c>
      <c r="I73" s="477">
        <v>5063</v>
      </c>
      <c r="J73" s="396" t="s">
        <v>839</v>
      </c>
      <c r="K73" s="396" t="s">
        <v>1286</v>
      </c>
      <c r="L73" s="508"/>
      <c r="M73" s="328" t="s">
        <v>845</v>
      </c>
      <c r="N73" s="479">
        <v>45565</v>
      </c>
      <c r="O73" s="479" t="s">
        <v>888</v>
      </c>
      <c r="P73" s="344" t="s">
        <v>125</v>
      </c>
      <c r="Q73" s="312" t="s">
        <v>42</v>
      </c>
      <c r="R73" s="399" t="s">
        <v>24</v>
      </c>
      <c r="S73" s="399">
        <v>3</v>
      </c>
      <c r="T73" s="399" t="s">
        <v>124</v>
      </c>
      <c r="U73" s="399" t="s">
        <v>55</v>
      </c>
      <c r="V73" s="312">
        <v>2000</v>
      </c>
      <c r="W73" s="399">
        <v>2000</v>
      </c>
      <c r="X73" s="312">
        <v>2000</v>
      </c>
      <c r="Y73" s="312">
        <v>2000</v>
      </c>
      <c r="Z73" s="312">
        <v>2000</v>
      </c>
      <c r="AA73" s="510">
        <f t="shared" si="22"/>
        <v>10000</v>
      </c>
      <c r="AB73" s="352" t="s">
        <v>1286</v>
      </c>
      <c r="AC73" s="318">
        <f t="shared" si="23"/>
        <v>0</v>
      </c>
      <c r="AD73" s="318">
        <f t="shared" si="23"/>
        <v>0</v>
      </c>
      <c r="AE73" s="318">
        <f t="shared" si="23"/>
        <v>0</v>
      </c>
      <c r="AF73" s="318">
        <f t="shared" si="23"/>
        <v>0</v>
      </c>
      <c r="AG73" s="353" t="str">
        <f>IF(AV$8=H73,$J73,0)</f>
        <v>Active</v>
      </c>
      <c r="AH73" s="318">
        <f t="shared" si="24"/>
        <v>0</v>
      </c>
      <c r="AI73" s="318">
        <f t="shared" si="24"/>
        <v>0</v>
      </c>
      <c r="AJ73" s="318">
        <f t="shared" si="24"/>
        <v>0</v>
      </c>
      <c r="AK73" s="318">
        <f t="shared" si="24"/>
        <v>0</v>
      </c>
      <c r="AL73" s="353" t="str">
        <f>IF(AV$8=H73,$D73,0)</f>
        <v>DEQ</v>
      </c>
      <c r="AM73" s="318">
        <f t="shared" si="25"/>
        <v>0</v>
      </c>
      <c r="AN73" s="318">
        <f t="shared" si="25"/>
        <v>0</v>
      </c>
      <c r="AO73" s="318">
        <f t="shared" si="25"/>
        <v>0</v>
      </c>
      <c r="AP73" s="318">
        <f t="shared" si="25"/>
        <v>0</v>
      </c>
      <c r="AQ73" s="354" t="str">
        <f>IF(AV$8=H73,$M73,0)</f>
        <v>[DEQ Staff]</v>
      </c>
      <c r="AR73" s="318">
        <f t="shared" si="27"/>
        <v>0</v>
      </c>
      <c r="AS73" s="318">
        <f t="shared" si="27"/>
        <v>0</v>
      </c>
      <c r="AT73" s="318">
        <f t="shared" si="27"/>
        <v>0</v>
      </c>
      <c r="AU73" s="318">
        <f t="shared" si="27"/>
        <v>0</v>
      </c>
      <c r="AV73" s="320">
        <f>IF(AV$8=H73,$I73,0)</f>
        <v>5063</v>
      </c>
      <c r="AW73" s="318">
        <f t="shared" si="26"/>
        <v>0</v>
      </c>
      <c r="AX73" s="318">
        <f t="shared" si="26"/>
        <v>0</v>
      </c>
      <c r="AY73" s="318">
        <f t="shared" si="26"/>
        <v>0</v>
      </c>
      <c r="AZ73" s="318">
        <f t="shared" si="26"/>
        <v>0</v>
      </c>
      <c r="BA73" s="511">
        <f t="shared" ref="BA73:BA104" si="28">SUM(AV73:AZ73)</f>
        <v>5063</v>
      </c>
      <c r="BB73" s="512">
        <f t="shared" ref="BB73:BB104" si="29">BA73/AA73</f>
        <v>0.50629999999999997</v>
      </c>
    </row>
    <row r="74" spans="1:70" ht="91" x14ac:dyDescent="0.35">
      <c r="A74" s="324" t="s">
        <v>116</v>
      </c>
      <c r="B74" s="325" t="s">
        <v>776</v>
      </c>
      <c r="C74" s="324" t="s">
        <v>204</v>
      </c>
      <c r="D74" s="468" t="s">
        <v>852</v>
      </c>
      <c r="E74" s="325" t="s">
        <v>489</v>
      </c>
      <c r="F74" s="324" t="s">
        <v>866</v>
      </c>
      <c r="G74" s="324" t="s">
        <v>1563</v>
      </c>
      <c r="H74" s="455" t="s">
        <v>699</v>
      </c>
      <c r="I74" s="555">
        <v>4121</v>
      </c>
      <c r="J74" s="446" t="s">
        <v>839</v>
      </c>
      <c r="K74" s="270" t="s">
        <v>1402</v>
      </c>
      <c r="L74" s="270" t="s">
        <v>1479</v>
      </c>
      <c r="M74" s="463" t="s">
        <v>845</v>
      </c>
      <c r="N74" s="447">
        <v>45565</v>
      </c>
      <c r="O74" s="447" t="s">
        <v>888</v>
      </c>
      <c r="P74" s="472" t="s">
        <v>125</v>
      </c>
      <c r="Q74" s="458" t="s">
        <v>42</v>
      </c>
      <c r="R74" s="325" t="s">
        <v>24</v>
      </c>
      <c r="S74" s="325">
        <v>3</v>
      </c>
      <c r="T74" s="325" t="s">
        <v>124</v>
      </c>
      <c r="U74" s="325" t="s">
        <v>55</v>
      </c>
      <c r="V74" s="465">
        <v>4500</v>
      </c>
      <c r="W74" s="465">
        <v>4500</v>
      </c>
      <c r="X74" s="465">
        <v>4500</v>
      </c>
      <c r="Y74" s="465">
        <v>4500</v>
      </c>
      <c r="Z74" s="465">
        <v>4500</v>
      </c>
      <c r="AA74" s="325">
        <f t="shared" si="22"/>
        <v>22500</v>
      </c>
      <c r="AB74" s="350" t="s">
        <v>1286</v>
      </c>
      <c r="AC74" s="444" t="str">
        <f t="shared" si="23"/>
        <v>Onsite implementation resulted in the removal of 4,121 pounds of nitrogen.</v>
      </c>
      <c r="AD74" s="318">
        <f t="shared" si="23"/>
        <v>0</v>
      </c>
      <c r="AE74" s="318">
        <f t="shared" si="23"/>
        <v>0</v>
      </c>
      <c r="AF74" s="318">
        <f t="shared" si="23"/>
        <v>0</v>
      </c>
      <c r="AG74" s="353" t="s">
        <v>839</v>
      </c>
      <c r="AH74" s="444" t="str">
        <f t="shared" si="24"/>
        <v>Active</v>
      </c>
      <c r="AI74" s="318">
        <f t="shared" si="24"/>
        <v>0</v>
      </c>
      <c r="AJ74" s="318">
        <f t="shared" si="24"/>
        <v>0</v>
      </c>
      <c r="AK74" s="318">
        <f t="shared" si="24"/>
        <v>0</v>
      </c>
      <c r="AL74" s="348" t="s">
        <v>10</v>
      </c>
      <c r="AM74" s="444" t="str">
        <f t="shared" si="25"/>
        <v>VDH/DCR/DEQ</v>
      </c>
      <c r="AN74" s="318">
        <f t="shared" si="25"/>
        <v>0</v>
      </c>
      <c r="AO74" s="318">
        <f t="shared" si="25"/>
        <v>0</v>
      </c>
      <c r="AP74" s="318">
        <f t="shared" si="25"/>
        <v>0</v>
      </c>
      <c r="AQ74" s="354" t="s">
        <v>845</v>
      </c>
      <c r="AR74" s="444" t="str">
        <f t="shared" si="27"/>
        <v>[DEQ Staff]</v>
      </c>
      <c r="AS74" s="318">
        <f t="shared" si="27"/>
        <v>0</v>
      </c>
      <c r="AT74" s="318">
        <f t="shared" si="27"/>
        <v>0</v>
      </c>
      <c r="AU74" s="318">
        <f t="shared" si="27"/>
        <v>0</v>
      </c>
      <c r="AV74" s="348">
        <v>5063</v>
      </c>
      <c r="AW74" s="444">
        <f t="shared" si="26"/>
        <v>4121</v>
      </c>
      <c r="AX74" s="318">
        <f t="shared" si="26"/>
        <v>0</v>
      </c>
      <c r="AY74" s="318">
        <f t="shared" si="26"/>
        <v>0</v>
      </c>
      <c r="AZ74" s="459">
        <f t="shared" si="26"/>
        <v>0</v>
      </c>
      <c r="BA74" s="455">
        <f t="shared" si="28"/>
        <v>9184</v>
      </c>
      <c r="BB74" s="456">
        <f t="shared" si="29"/>
        <v>0.40817777777777775</v>
      </c>
      <c r="BC74" s="445"/>
      <c r="BD74" s="445"/>
      <c r="BE74" s="445"/>
      <c r="BF74" s="264"/>
      <c r="BG74" s="264"/>
      <c r="BH74" s="264"/>
      <c r="BI74" s="264"/>
      <c r="BJ74" s="264"/>
      <c r="BK74" s="264"/>
      <c r="BL74" s="264"/>
      <c r="BM74" s="264"/>
      <c r="BN74" s="264"/>
      <c r="BO74" s="264"/>
      <c r="BP74" s="264"/>
      <c r="BQ74" s="264"/>
      <c r="BR74" s="264"/>
    </row>
    <row r="75" spans="1:70" s="275" customFormat="1" ht="78" hidden="1" x14ac:dyDescent="0.35">
      <c r="A75" s="399" t="s">
        <v>116</v>
      </c>
      <c r="B75" s="399" t="s">
        <v>776</v>
      </c>
      <c r="C75" s="399" t="s">
        <v>204</v>
      </c>
      <c r="D75" s="305" t="s">
        <v>10</v>
      </c>
      <c r="E75" s="399" t="s">
        <v>488</v>
      </c>
      <c r="F75" s="399" t="s">
        <v>744</v>
      </c>
      <c r="G75" s="399" t="s">
        <v>203</v>
      </c>
      <c r="H75" s="396" t="s">
        <v>696</v>
      </c>
      <c r="I75" s="514">
        <v>8280000000000</v>
      </c>
      <c r="J75" s="396" t="s">
        <v>839</v>
      </c>
      <c r="K75" s="396" t="s">
        <v>1287</v>
      </c>
      <c r="L75" s="508"/>
      <c r="M75" s="328" t="s">
        <v>845</v>
      </c>
      <c r="N75" s="479">
        <v>45565</v>
      </c>
      <c r="O75" s="479" t="s">
        <v>888</v>
      </c>
      <c r="P75" s="344" t="s">
        <v>125</v>
      </c>
      <c r="Q75" s="312" t="s">
        <v>42</v>
      </c>
      <c r="R75" s="399" t="s">
        <v>24</v>
      </c>
      <c r="S75" s="399">
        <v>3</v>
      </c>
      <c r="T75" s="399" t="s">
        <v>124</v>
      </c>
      <c r="U75" s="399" t="s">
        <v>55</v>
      </c>
      <c r="V75" s="355">
        <v>8250000000000</v>
      </c>
      <c r="W75" s="515">
        <v>8250000000000</v>
      </c>
      <c r="X75" s="355">
        <v>8250000000000</v>
      </c>
      <c r="Y75" s="355">
        <v>8250000000000</v>
      </c>
      <c r="Z75" s="355">
        <v>8250000000000</v>
      </c>
      <c r="AA75" s="515">
        <f t="shared" si="22"/>
        <v>41250000000000</v>
      </c>
      <c r="AB75" s="352" t="s">
        <v>1287</v>
      </c>
      <c r="AC75" s="318">
        <f t="shared" si="23"/>
        <v>0</v>
      </c>
      <c r="AD75" s="318">
        <f t="shared" si="23"/>
        <v>0</v>
      </c>
      <c r="AE75" s="318">
        <f t="shared" si="23"/>
        <v>0</v>
      </c>
      <c r="AF75" s="318">
        <f t="shared" si="23"/>
        <v>0</v>
      </c>
      <c r="AG75" s="353" t="str">
        <f>IF(AV$8=H75,$J75,0)</f>
        <v>Active</v>
      </c>
      <c r="AH75" s="318">
        <f t="shared" si="24"/>
        <v>0</v>
      </c>
      <c r="AI75" s="318">
        <f t="shared" si="24"/>
        <v>0</v>
      </c>
      <c r="AJ75" s="318">
        <f t="shared" si="24"/>
        <v>0</v>
      </c>
      <c r="AK75" s="318">
        <f t="shared" si="24"/>
        <v>0</v>
      </c>
      <c r="AL75" s="353" t="str">
        <f>IF(AV$8=H75,$D75,0)</f>
        <v>DEQ</v>
      </c>
      <c r="AM75" s="318">
        <f t="shared" si="25"/>
        <v>0</v>
      </c>
      <c r="AN75" s="318">
        <f t="shared" si="25"/>
        <v>0</v>
      </c>
      <c r="AO75" s="318">
        <f t="shared" si="25"/>
        <v>0</v>
      </c>
      <c r="AP75" s="318">
        <f t="shared" si="25"/>
        <v>0</v>
      </c>
      <c r="AQ75" s="354" t="str">
        <f>IF(AV$8=H75,$M75,0)</f>
        <v>[DEQ Staff]</v>
      </c>
      <c r="AR75" s="318">
        <f t="shared" si="27"/>
        <v>0</v>
      </c>
      <c r="AS75" s="318">
        <f t="shared" si="27"/>
        <v>0</v>
      </c>
      <c r="AT75" s="318">
        <f t="shared" si="27"/>
        <v>0</v>
      </c>
      <c r="AU75" s="318">
        <f t="shared" si="27"/>
        <v>0</v>
      </c>
      <c r="AV75" s="320">
        <f>IF(AV$8=H75,$I75,0)</f>
        <v>8280000000000</v>
      </c>
      <c r="AW75" s="318">
        <f t="shared" si="26"/>
        <v>0</v>
      </c>
      <c r="AX75" s="318">
        <f t="shared" si="26"/>
        <v>0</v>
      </c>
      <c r="AY75" s="318">
        <f t="shared" si="26"/>
        <v>0</v>
      </c>
      <c r="AZ75" s="318">
        <f t="shared" si="26"/>
        <v>0</v>
      </c>
      <c r="BA75" s="516">
        <f t="shared" si="28"/>
        <v>8280000000000</v>
      </c>
      <c r="BB75" s="512">
        <f t="shared" si="29"/>
        <v>0.20072727272727273</v>
      </c>
    </row>
    <row r="76" spans="1:70" ht="78" x14ac:dyDescent="0.35">
      <c r="A76" s="324" t="s">
        <v>116</v>
      </c>
      <c r="B76" s="325" t="s">
        <v>776</v>
      </c>
      <c r="C76" s="324" t="s">
        <v>204</v>
      </c>
      <c r="D76" s="468" t="s">
        <v>852</v>
      </c>
      <c r="E76" s="325" t="s">
        <v>488</v>
      </c>
      <c r="F76" s="324" t="s">
        <v>744</v>
      </c>
      <c r="G76" s="324" t="s">
        <v>1565</v>
      </c>
      <c r="H76" s="455" t="s">
        <v>699</v>
      </c>
      <c r="I76" s="558">
        <v>6680000000000</v>
      </c>
      <c r="J76" s="446" t="s">
        <v>839</v>
      </c>
      <c r="K76" s="270" t="s">
        <v>1506</v>
      </c>
      <c r="L76" s="270" t="s">
        <v>1479</v>
      </c>
      <c r="M76" s="463" t="s">
        <v>845</v>
      </c>
      <c r="N76" s="447">
        <v>45565</v>
      </c>
      <c r="O76" s="447" t="s">
        <v>888</v>
      </c>
      <c r="P76" s="472" t="s">
        <v>125</v>
      </c>
      <c r="Q76" s="458" t="s">
        <v>42</v>
      </c>
      <c r="R76" s="325" t="s">
        <v>24</v>
      </c>
      <c r="S76" s="325">
        <v>3</v>
      </c>
      <c r="T76" s="325" t="s">
        <v>124</v>
      </c>
      <c r="U76" s="325" t="s">
        <v>55</v>
      </c>
      <c r="V76" s="542">
        <v>5500000000000</v>
      </c>
      <c r="W76" s="542">
        <v>5500000000000</v>
      </c>
      <c r="X76" s="542">
        <v>5500000000000</v>
      </c>
      <c r="Y76" s="542">
        <v>5500000000000</v>
      </c>
      <c r="Z76" s="542">
        <v>5500000000000</v>
      </c>
      <c r="AA76" s="325">
        <f t="shared" si="22"/>
        <v>27500000000000</v>
      </c>
      <c r="AB76" s="350" t="s">
        <v>1287</v>
      </c>
      <c r="AC76" s="444" t="str">
        <f t="shared" si="23"/>
        <v xml:space="preserve">Residential BMP implementation resulted in  6.68E+12 CFU of bacteria reduction. </v>
      </c>
      <c r="AD76" s="318">
        <f t="shared" si="23"/>
        <v>0</v>
      </c>
      <c r="AE76" s="318">
        <f t="shared" si="23"/>
        <v>0</v>
      </c>
      <c r="AF76" s="318">
        <f t="shared" si="23"/>
        <v>0</v>
      </c>
      <c r="AG76" s="353" t="s">
        <v>839</v>
      </c>
      <c r="AH76" s="444" t="str">
        <f t="shared" si="24"/>
        <v>Active</v>
      </c>
      <c r="AI76" s="318">
        <f t="shared" si="24"/>
        <v>0</v>
      </c>
      <c r="AJ76" s="318">
        <f t="shared" si="24"/>
        <v>0</v>
      </c>
      <c r="AK76" s="318">
        <f t="shared" si="24"/>
        <v>0</v>
      </c>
      <c r="AL76" s="348" t="s">
        <v>10</v>
      </c>
      <c r="AM76" s="444" t="str">
        <f t="shared" si="25"/>
        <v>VDH/DCR/DEQ</v>
      </c>
      <c r="AN76" s="318">
        <f t="shared" si="25"/>
        <v>0</v>
      </c>
      <c r="AO76" s="318">
        <f t="shared" si="25"/>
        <v>0</v>
      </c>
      <c r="AP76" s="318">
        <f t="shared" si="25"/>
        <v>0</v>
      </c>
      <c r="AQ76" s="354" t="s">
        <v>845</v>
      </c>
      <c r="AR76" s="444" t="str">
        <f t="shared" si="27"/>
        <v>[DEQ Staff]</v>
      </c>
      <c r="AS76" s="318">
        <f t="shared" si="27"/>
        <v>0</v>
      </c>
      <c r="AT76" s="318">
        <f t="shared" si="27"/>
        <v>0</v>
      </c>
      <c r="AU76" s="318">
        <f t="shared" si="27"/>
        <v>0</v>
      </c>
      <c r="AV76" s="348">
        <v>8280000000000</v>
      </c>
      <c r="AW76" s="444">
        <f t="shared" si="26"/>
        <v>6680000000000</v>
      </c>
      <c r="AX76" s="318">
        <f t="shared" si="26"/>
        <v>0</v>
      </c>
      <c r="AY76" s="318">
        <f t="shared" si="26"/>
        <v>0</v>
      </c>
      <c r="AZ76" s="459">
        <f t="shared" si="26"/>
        <v>0</v>
      </c>
      <c r="BA76" s="455">
        <f t="shared" si="28"/>
        <v>14960000000000</v>
      </c>
      <c r="BB76" s="456">
        <f t="shared" si="29"/>
        <v>0.54400000000000004</v>
      </c>
      <c r="BC76" s="445"/>
      <c r="BD76" s="445"/>
      <c r="BE76" s="445"/>
      <c r="BF76" s="264"/>
      <c r="BG76" s="264"/>
      <c r="BH76" s="264"/>
      <c r="BI76" s="264"/>
      <c r="BJ76" s="264"/>
      <c r="BK76" s="264"/>
      <c r="BL76" s="264"/>
      <c r="BM76" s="264"/>
      <c r="BN76" s="264"/>
      <c r="BO76" s="264"/>
      <c r="BP76" s="264"/>
      <c r="BQ76" s="264"/>
      <c r="BR76" s="264"/>
    </row>
    <row r="77" spans="1:70" s="261" customFormat="1" ht="130" hidden="1" x14ac:dyDescent="0.35">
      <c r="A77" s="497" t="s">
        <v>126</v>
      </c>
      <c r="B77" s="497" t="s">
        <v>490</v>
      </c>
      <c r="C77" s="497" t="s">
        <v>131</v>
      </c>
      <c r="D77" s="336" t="s">
        <v>1426</v>
      </c>
      <c r="E77" s="497" t="s">
        <v>867</v>
      </c>
      <c r="F77" s="497" t="s">
        <v>731</v>
      </c>
      <c r="G77" s="497" t="s">
        <v>186</v>
      </c>
      <c r="H77" s="498" t="s">
        <v>696</v>
      </c>
      <c r="I77" s="499">
        <v>1</v>
      </c>
      <c r="J77" s="498" t="s">
        <v>839</v>
      </c>
      <c r="K77" s="498" t="s">
        <v>1427</v>
      </c>
      <c r="L77" s="500"/>
      <c r="M77" s="338" t="s">
        <v>845</v>
      </c>
      <c r="N77" s="501">
        <v>45565</v>
      </c>
      <c r="O77" s="501" t="s">
        <v>888</v>
      </c>
      <c r="P77" s="339" t="s">
        <v>1426</v>
      </c>
      <c r="Q77" s="335" t="s">
        <v>132</v>
      </c>
      <c r="R77" s="497" t="s">
        <v>128</v>
      </c>
      <c r="S77" s="506" t="s">
        <v>762</v>
      </c>
      <c r="T77" s="497" t="s">
        <v>129</v>
      </c>
      <c r="U77" s="497" t="s">
        <v>55</v>
      </c>
      <c r="V77" s="335">
        <v>1</v>
      </c>
      <c r="W77" s="505">
        <v>1</v>
      </c>
      <c r="X77" s="356">
        <v>1</v>
      </c>
      <c r="Y77" s="356">
        <v>1</v>
      </c>
      <c r="Z77" s="356">
        <v>1</v>
      </c>
      <c r="AA77" s="502">
        <f t="shared" si="22"/>
        <v>5</v>
      </c>
      <c r="AB77" s="346" t="s">
        <v>1427</v>
      </c>
      <c r="AC77" s="318">
        <f t="shared" si="23"/>
        <v>0</v>
      </c>
      <c r="AD77" s="318">
        <f t="shared" si="23"/>
        <v>0</v>
      </c>
      <c r="AE77" s="318">
        <f t="shared" si="23"/>
        <v>0</v>
      </c>
      <c r="AF77" s="318">
        <f t="shared" si="23"/>
        <v>0</v>
      </c>
      <c r="AG77" s="347" t="str">
        <f>IF(AV$8=H77,$J77,0)</f>
        <v>Active</v>
      </c>
      <c r="AH77" s="318">
        <f t="shared" si="24"/>
        <v>0</v>
      </c>
      <c r="AI77" s="318">
        <f t="shared" si="24"/>
        <v>0</v>
      </c>
      <c r="AJ77" s="318">
        <f t="shared" si="24"/>
        <v>0</v>
      </c>
      <c r="AK77" s="318">
        <f t="shared" si="24"/>
        <v>0</v>
      </c>
      <c r="AL77" s="347" t="str">
        <f>IF(AV$8=H77,$D77,0)</f>
        <v>VDE</v>
      </c>
      <c r="AM77" s="318">
        <f t="shared" si="25"/>
        <v>0</v>
      </c>
      <c r="AN77" s="318">
        <f t="shared" si="25"/>
        <v>0</v>
      </c>
      <c r="AO77" s="318">
        <f t="shared" si="25"/>
        <v>0</v>
      </c>
      <c r="AP77" s="318">
        <f t="shared" si="25"/>
        <v>0</v>
      </c>
      <c r="AQ77" s="348" t="str">
        <f>IF(AV$8=H77,$M77,0)</f>
        <v>[DEQ Staff]</v>
      </c>
      <c r="AR77" s="318">
        <f t="shared" si="27"/>
        <v>0</v>
      </c>
      <c r="AS77" s="318">
        <f t="shared" si="27"/>
        <v>0</v>
      </c>
      <c r="AT77" s="318">
        <f t="shared" si="27"/>
        <v>0</v>
      </c>
      <c r="AU77" s="318">
        <f t="shared" si="27"/>
        <v>0</v>
      </c>
      <c r="AV77" s="320">
        <f>IF(AV$8=H77,$I77,0)</f>
        <v>1</v>
      </c>
      <c r="AW77" s="318">
        <f t="shared" si="26"/>
        <v>0</v>
      </c>
      <c r="AX77" s="318">
        <f t="shared" si="26"/>
        <v>0</v>
      </c>
      <c r="AY77" s="318">
        <f t="shared" si="26"/>
        <v>0</v>
      </c>
      <c r="AZ77" s="318">
        <f t="shared" si="26"/>
        <v>0</v>
      </c>
      <c r="BA77" s="503">
        <f t="shared" si="28"/>
        <v>1</v>
      </c>
      <c r="BB77" s="504">
        <f t="shared" si="29"/>
        <v>0.2</v>
      </c>
      <c r="BC77" s="275"/>
      <c r="BD77" s="275"/>
      <c r="BE77" s="275"/>
      <c r="BF77" s="275"/>
      <c r="BG77" s="275"/>
      <c r="BH77" s="275"/>
      <c r="BI77" s="275"/>
      <c r="BJ77" s="275"/>
      <c r="BK77" s="275"/>
      <c r="BL77" s="275"/>
      <c r="BM77" s="275"/>
      <c r="BN77" s="275"/>
      <c r="BO77" s="275"/>
      <c r="BP77" s="275"/>
      <c r="BQ77" s="275"/>
      <c r="BR77" s="275"/>
    </row>
    <row r="78" spans="1:70" ht="143" x14ac:dyDescent="0.35">
      <c r="A78" s="525" t="s">
        <v>126</v>
      </c>
      <c r="B78" s="452" t="s">
        <v>490</v>
      </c>
      <c r="C78" s="525" t="s">
        <v>131</v>
      </c>
      <c r="D78" s="469" t="s">
        <v>852</v>
      </c>
      <c r="E78" s="452" t="s">
        <v>867</v>
      </c>
      <c r="F78" s="525" t="s">
        <v>731</v>
      </c>
      <c r="G78" s="525" t="s">
        <v>1560</v>
      </c>
      <c r="H78" s="527" t="s">
        <v>699</v>
      </c>
      <c r="I78" s="453">
        <v>1</v>
      </c>
      <c r="J78" s="538" t="s">
        <v>839</v>
      </c>
      <c r="K78" s="453" t="s">
        <v>1408</v>
      </c>
      <c r="L78" s="453" t="s">
        <v>1464</v>
      </c>
      <c r="M78" s="463" t="s">
        <v>845</v>
      </c>
      <c r="N78" s="526">
        <v>45565</v>
      </c>
      <c r="O78" s="526" t="s">
        <v>888</v>
      </c>
      <c r="P78" s="470" t="s">
        <v>1426</v>
      </c>
      <c r="Q78" s="460" t="s">
        <v>132</v>
      </c>
      <c r="R78" s="452" t="s">
        <v>128</v>
      </c>
      <c r="S78" s="529" t="s">
        <v>762</v>
      </c>
      <c r="T78" s="452" t="s">
        <v>129</v>
      </c>
      <c r="U78" s="452" t="s">
        <v>55</v>
      </c>
      <c r="V78" s="471">
        <v>1</v>
      </c>
      <c r="W78" s="452">
        <v>1</v>
      </c>
      <c r="X78" s="356">
        <v>1</v>
      </c>
      <c r="Y78" s="356">
        <v>1</v>
      </c>
      <c r="Z78" s="356">
        <v>1</v>
      </c>
      <c r="AA78" s="452">
        <f t="shared" si="22"/>
        <v>5</v>
      </c>
      <c r="AB78" s="358" t="s">
        <v>1427</v>
      </c>
      <c r="AC78" s="444" t="str">
        <f t="shared" si="23"/>
        <v xml:space="preserve">The Department of Energy regulates resource extraction through the Division of Mineral Mining and the Division of Mined Land Reclamation. Each division has a program that through a mix of regulatory, financial, and technical assistance addresses NPS pollution from abandoned and orphaned sites. The Division of Mined Land Reclamation oversees the Abandoned Mine Land Program, which assists with the reclamation of abandoned coal mines. The Division of Mineral Mining manages the Orphaned Mine Land Program to address un-reclaimed mineral mines. </v>
      </c>
      <c r="AD78" s="318">
        <f t="shared" si="23"/>
        <v>0</v>
      </c>
      <c r="AE78" s="318">
        <f t="shared" si="23"/>
        <v>0</v>
      </c>
      <c r="AF78" s="318">
        <f t="shared" si="23"/>
        <v>0</v>
      </c>
      <c r="AG78" s="347" t="s">
        <v>839</v>
      </c>
      <c r="AH78" s="444" t="str">
        <f t="shared" si="24"/>
        <v>Active</v>
      </c>
      <c r="AI78" s="318">
        <f t="shared" si="24"/>
        <v>0</v>
      </c>
      <c r="AJ78" s="318">
        <f t="shared" si="24"/>
        <v>0</v>
      </c>
      <c r="AK78" s="318">
        <f t="shared" si="24"/>
        <v>0</v>
      </c>
      <c r="AL78" s="348" t="s">
        <v>1426</v>
      </c>
      <c r="AM78" s="444" t="str">
        <f>IF(AM$6=$H78,$P78,0)</f>
        <v>VDE</v>
      </c>
      <c r="AN78" s="318">
        <f t="shared" si="25"/>
        <v>0</v>
      </c>
      <c r="AO78" s="318">
        <f t="shared" si="25"/>
        <v>0</v>
      </c>
      <c r="AP78" s="318">
        <f t="shared" si="25"/>
        <v>0</v>
      </c>
      <c r="AQ78" s="348" t="s">
        <v>845</v>
      </c>
      <c r="AR78" s="444" t="str">
        <f t="shared" si="27"/>
        <v>[DEQ Staff]</v>
      </c>
      <c r="AS78" s="318">
        <f t="shared" si="27"/>
        <v>0</v>
      </c>
      <c r="AT78" s="318">
        <f t="shared" si="27"/>
        <v>0</v>
      </c>
      <c r="AU78" s="318">
        <f t="shared" si="27"/>
        <v>0</v>
      </c>
      <c r="AV78" s="357">
        <v>1</v>
      </c>
      <c r="AW78" s="444">
        <f t="shared" si="26"/>
        <v>1</v>
      </c>
      <c r="AX78" s="318">
        <f t="shared" si="26"/>
        <v>0</v>
      </c>
      <c r="AY78" s="318">
        <f t="shared" si="26"/>
        <v>0</v>
      </c>
      <c r="AZ78" s="459">
        <f t="shared" si="26"/>
        <v>0</v>
      </c>
      <c r="BA78" s="527">
        <f t="shared" si="28"/>
        <v>2</v>
      </c>
      <c r="BB78" s="528">
        <f t="shared" si="29"/>
        <v>0.4</v>
      </c>
      <c r="BC78" s="445"/>
      <c r="BD78" s="445"/>
      <c r="BE78" s="445"/>
      <c r="BF78" s="264"/>
      <c r="BG78" s="264"/>
      <c r="BH78" s="264"/>
      <c r="BI78" s="264"/>
      <c r="BJ78" s="264"/>
      <c r="BK78" s="264"/>
      <c r="BL78" s="264"/>
      <c r="BM78" s="264"/>
      <c r="BN78" s="264"/>
      <c r="BO78" s="264"/>
      <c r="BP78" s="264"/>
      <c r="BQ78" s="264"/>
      <c r="BR78" s="264"/>
    </row>
    <row r="79" spans="1:70" s="261" customFormat="1" ht="91" hidden="1" x14ac:dyDescent="0.35">
      <c r="A79" s="497" t="s">
        <v>126</v>
      </c>
      <c r="B79" s="497" t="s">
        <v>490</v>
      </c>
      <c r="C79" s="497" t="s">
        <v>131</v>
      </c>
      <c r="D79" s="336" t="s">
        <v>1426</v>
      </c>
      <c r="E79" s="497" t="s">
        <v>868</v>
      </c>
      <c r="F79" s="497" t="s">
        <v>872</v>
      </c>
      <c r="G79" s="497" t="s">
        <v>1292</v>
      </c>
      <c r="H79" s="498" t="s">
        <v>696</v>
      </c>
      <c r="I79" s="499">
        <v>134</v>
      </c>
      <c r="J79" s="498" t="s">
        <v>839</v>
      </c>
      <c r="K79" s="498" t="s">
        <v>1166</v>
      </c>
      <c r="L79" s="500"/>
      <c r="M79" s="338" t="s">
        <v>845</v>
      </c>
      <c r="N79" s="501">
        <v>45565</v>
      </c>
      <c r="O79" s="501" t="s">
        <v>887</v>
      </c>
      <c r="P79" s="339" t="s">
        <v>1426</v>
      </c>
      <c r="Q79" s="335" t="s">
        <v>132</v>
      </c>
      <c r="R79" s="497" t="s">
        <v>128</v>
      </c>
      <c r="S79" s="506" t="s">
        <v>762</v>
      </c>
      <c r="T79" s="497" t="s">
        <v>129</v>
      </c>
      <c r="U79" s="497" t="s">
        <v>55</v>
      </c>
      <c r="V79" s="335">
        <v>130</v>
      </c>
      <c r="W79" s="505">
        <v>1</v>
      </c>
      <c r="X79" s="356">
        <v>1</v>
      </c>
      <c r="Y79" s="356">
        <v>1</v>
      </c>
      <c r="Z79" s="356">
        <v>1</v>
      </c>
      <c r="AA79" s="502">
        <f t="shared" si="22"/>
        <v>134</v>
      </c>
      <c r="AB79" s="346" t="s">
        <v>1166</v>
      </c>
      <c r="AC79" s="318">
        <f t="shared" si="23"/>
        <v>0</v>
      </c>
      <c r="AD79" s="318">
        <f t="shared" si="23"/>
        <v>0</v>
      </c>
      <c r="AE79" s="318">
        <f t="shared" si="23"/>
        <v>0</v>
      </c>
      <c r="AF79" s="318">
        <f t="shared" si="23"/>
        <v>0</v>
      </c>
      <c r="AG79" s="347" t="str">
        <f>IF(AV$8=H79,$J79,0)</f>
        <v>Active</v>
      </c>
      <c r="AH79" s="318">
        <f t="shared" si="24"/>
        <v>0</v>
      </c>
      <c r="AI79" s="318">
        <f t="shared" si="24"/>
        <v>0</v>
      </c>
      <c r="AJ79" s="318">
        <f t="shared" si="24"/>
        <v>0</v>
      </c>
      <c r="AK79" s="318">
        <f t="shared" si="24"/>
        <v>0</v>
      </c>
      <c r="AL79" s="347" t="str">
        <f>IF(AV$8=H79,$D79,0)</f>
        <v>VDE</v>
      </c>
      <c r="AM79" s="318">
        <f t="shared" si="25"/>
        <v>0</v>
      </c>
      <c r="AN79" s="318">
        <f t="shared" si="25"/>
        <v>0</v>
      </c>
      <c r="AO79" s="318">
        <f t="shared" si="25"/>
        <v>0</v>
      </c>
      <c r="AP79" s="318">
        <f t="shared" si="25"/>
        <v>0</v>
      </c>
      <c r="AQ79" s="348" t="str">
        <f>IF(AV$8=H79,$M79,0)</f>
        <v>[DEQ Staff]</v>
      </c>
      <c r="AR79" s="318">
        <f t="shared" si="27"/>
        <v>0</v>
      </c>
      <c r="AS79" s="318">
        <f t="shared" si="27"/>
        <v>0</v>
      </c>
      <c r="AT79" s="318">
        <f t="shared" si="27"/>
        <v>0</v>
      </c>
      <c r="AU79" s="318">
        <f t="shared" si="27"/>
        <v>0</v>
      </c>
      <c r="AV79" s="320">
        <f>IF(AV$8=H79,$I79,0)</f>
        <v>134</v>
      </c>
      <c r="AW79" s="318">
        <f t="shared" si="26"/>
        <v>0</v>
      </c>
      <c r="AX79" s="318">
        <f t="shared" si="26"/>
        <v>0</v>
      </c>
      <c r="AY79" s="318">
        <f t="shared" si="26"/>
        <v>0</v>
      </c>
      <c r="AZ79" s="318">
        <f t="shared" si="26"/>
        <v>0</v>
      </c>
      <c r="BA79" s="503">
        <f t="shared" si="28"/>
        <v>134</v>
      </c>
      <c r="BB79" s="504">
        <f t="shared" si="29"/>
        <v>1</v>
      </c>
      <c r="BC79" s="275"/>
      <c r="BD79" s="275"/>
      <c r="BE79" s="275"/>
      <c r="BF79" s="275"/>
      <c r="BG79" s="275"/>
      <c r="BH79" s="275"/>
      <c r="BI79" s="275"/>
      <c r="BJ79" s="275"/>
      <c r="BK79" s="275"/>
      <c r="BL79" s="275"/>
      <c r="BM79" s="275"/>
      <c r="BN79" s="275"/>
      <c r="BO79" s="275"/>
      <c r="BP79" s="275"/>
      <c r="BQ79" s="275"/>
      <c r="BR79" s="275"/>
    </row>
    <row r="80" spans="1:70" ht="74.25" customHeight="1" x14ac:dyDescent="0.35">
      <c r="A80" s="525" t="s">
        <v>126</v>
      </c>
      <c r="B80" s="452" t="s">
        <v>490</v>
      </c>
      <c r="C80" s="525" t="s">
        <v>131</v>
      </c>
      <c r="D80" s="469" t="s">
        <v>852</v>
      </c>
      <c r="E80" s="452" t="s">
        <v>868</v>
      </c>
      <c r="F80" s="525" t="s">
        <v>872</v>
      </c>
      <c r="G80" s="525" t="s">
        <v>870</v>
      </c>
      <c r="H80" s="527" t="s">
        <v>699</v>
      </c>
      <c r="I80" s="453">
        <v>15</v>
      </c>
      <c r="J80" s="538" t="s">
        <v>839</v>
      </c>
      <c r="K80" s="453" t="s">
        <v>1413</v>
      </c>
      <c r="L80" s="453" t="s">
        <v>1463</v>
      </c>
      <c r="M80" s="463" t="s">
        <v>845</v>
      </c>
      <c r="N80" s="526">
        <v>45565</v>
      </c>
      <c r="O80" s="526" t="s">
        <v>887</v>
      </c>
      <c r="P80" s="470" t="s">
        <v>1426</v>
      </c>
      <c r="Q80" s="460" t="s">
        <v>132</v>
      </c>
      <c r="R80" s="452" t="s">
        <v>128</v>
      </c>
      <c r="S80" s="529" t="s">
        <v>762</v>
      </c>
      <c r="T80" s="452" t="s">
        <v>129</v>
      </c>
      <c r="U80" s="452" t="s">
        <v>55</v>
      </c>
      <c r="V80" s="471">
        <v>40</v>
      </c>
      <c r="W80" s="471">
        <v>40</v>
      </c>
      <c r="X80" s="471">
        <v>40</v>
      </c>
      <c r="Y80" s="471">
        <v>40</v>
      </c>
      <c r="Z80" s="471">
        <v>40</v>
      </c>
      <c r="AA80" s="452">
        <f t="shared" si="22"/>
        <v>200</v>
      </c>
      <c r="AB80" s="358" t="s">
        <v>1166</v>
      </c>
      <c r="AC80" s="444" t="str">
        <f t="shared" si="23"/>
        <v>The Abandoned and Orphaned Mine Land Programs have expended a cumulative $3,770,880.80 from the interest on the Minerals Reclamation Fund and AML sources to prioritize and remediate sites across Virginia that pose environmental and safety hazards. A total of 12 abandoned Mineral Mined Land A total of 15 sites were remediated between March 2020 and March 2021.</v>
      </c>
      <c r="AD80" s="318">
        <f t="shared" si="23"/>
        <v>0</v>
      </c>
      <c r="AE80" s="318">
        <f t="shared" si="23"/>
        <v>0</v>
      </c>
      <c r="AF80" s="318">
        <f t="shared" si="23"/>
        <v>0</v>
      </c>
      <c r="AG80" s="347" t="s">
        <v>839</v>
      </c>
      <c r="AH80" s="444" t="str">
        <f t="shared" si="24"/>
        <v>Active</v>
      </c>
      <c r="AI80" s="318">
        <f t="shared" si="24"/>
        <v>0</v>
      </c>
      <c r="AJ80" s="318">
        <f t="shared" si="24"/>
        <v>0</v>
      </c>
      <c r="AK80" s="318">
        <f t="shared" si="24"/>
        <v>0</v>
      </c>
      <c r="AL80" s="348" t="s">
        <v>1426</v>
      </c>
      <c r="AM80" s="444" t="str">
        <f t="shared" si="25"/>
        <v>VDE</v>
      </c>
      <c r="AN80" s="318">
        <f t="shared" si="25"/>
        <v>0</v>
      </c>
      <c r="AO80" s="318">
        <f t="shared" si="25"/>
        <v>0</v>
      </c>
      <c r="AP80" s="318">
        <f t="shared" si="25"/>
        <v>0</v>
      </c>
      <c r="AQ80" s="348" t="s">
        <v>845</v>
      </c>
      <c r="AR80" s="444" t="str">
        <f t="shared" si="27"/>
        <v>[DEQ Staff]</v>
      </c>
      <c r="AS80" s="318">
        <f t="shared" si="27"/>
        <v>0</v>
      </c>
      <c r="AT80" s="318">
        <f t="shared" si="27"/>
        <v>0</v>
      </c>
      <c r="AU80" s="318">
        <f t="shared" si="27"/>
        <v>0</v>
      </c>
      <c r="AV80" s="357">
        <v>134</v>
      </c>
      <c r="AW80" s="444">
        <f t="shared" si="26"/>
        <v>15</v>
      </c>
      <c r="AX80" s="318">
        <f t="shared" si="26"/>
        <v>0</v>
      </c>
      <c r="AY80" s="318">
        <f t="shared" si="26"/>
        <v>0</v>
      </c>
      <c r="AZ80" s="459">
        <f t="shared" si="26"/>
        <v>0</v>
      </c>
      <c r="BA80" s="527">
        <f t="shared" si="28"/>
        <v>149</v>
      </c>
      <c r="BB80" s="528">
        <f t="shared" si="29"/>
        <v>0.745</v>
      </c>
      <c r="BC80" s="445"/>
      <c r="BD80" s="445"/>
      <c r="BE80" s="445"/>
      <c r="BF80" s="264"/>
      <c r="BG80" s="264"/>
      <c r="BH80" s="264"/>
      <c r="BI80" s="264"/>
      <c r="BJ80" s="264"/>
      <c r="BK80" s="264"/>
      <c r="BL80" s="264"/>
      <c r="BM80" s="264"/>
      <c r="BN80" s="264"/>
      <c r="BO80" s="264"/>
      <c r="BP80" s="264"/>
      <c r="BQ80" s="264"/>
      <c r="BR80" s="264"/>
    </row>
    <row r="81" spans="1:70" s="261" customFormat="1" ht="91" hidden="1" x14ac:dyDescent="0.35">
      <c r="A81" s="497" t="s">
        <v>126</v>
      </c>
      <c r="B81" s="497" t="s">
        <v>490</v>
      </c>
      <c r="C81" s="497" t="s">
        <v>131</v>
      </c>
      <c r="D81" s="336" t="s">
        <v>1426</v>
      </c>
      <c r="E81" s="497" t="s">
        <v>869</v>
      </c>
      <c r="F81" s="497" t="s">
        <v>873</v>
      </c>
      <c r="G81" s="497" t="s">
        <v>1088</v>
      </c>
      <c r="H81" s="498" t="s">
        <v>696</v>
      </c>
      <c r="I81" s="499">
        <v>1</v>
      </c>
      <c r="J81" s="498" t="s">
        <v>839</v>
      </c>
      <c r="K81" s="498" t="s">
        <v>1166</v>
      </c>
      <c r="L81" s="500"/>
      <c r="M81" s="338" t="s">
        <v>845</v>
      </c>
      <c r="N81" s="501">
        <v>45565</v>
      </c>
      <c r="O81" s="501" t="s">
        <v>887</v>
      </c>
      <c r="P81" s="339" t="s">
        <v>1426</v>
      </c>
      <c r="Q81" s="335" t="s">
        <v>132</v>
      </c>
      <c r="R81" s="497" t="s">
        <v>128</v>
      </c>
      <c r="S81" s="506" t="s">
        <v>762</v>
      </c>
      <c r="T81" s="497" t="s">
        <v>129</v>
      </c>
      <c r="U81" s="497" t="s">
        <v>55</v>
      </c>
      <c r="V81" s="335">
        <v>1</v>
      </c>
      <c r="W81" s="505">
        <v>1</v>
      </c>
      <c r="X81" s="356">
        <v>1</v>
      </c>
      <c r="Y81" s="356">
        <v>1</v>
      </c>
      <c r="Z81" s="356">
        <v>1</v>
      </c>
      <c r="AA81" s="502">
        <f t="shared" si="22"/>
        <v>5</v>
      </c>
      <c r="AB81" s="346" t="s">
        <v>1166</v>
      </c>
      <c r="AC81" s="318">
        <f t="shared" si="23"/>
        <v>0</v>
      </c>
      <c r="AD81" s="318">
        <f t="shared" si="23"/>
        <v>0</v>
      </c>
      <c r="AE81" s="318">
        <f t="shared" si="23"/>
        <v>0</v>
      </c>
      <c r="AF81" s="318">
        <f t="shared" si="23"/>
        <v>0</v>
      </c>
      <c r="AG81" s="347" t="str">
        <f>IF(AV$8=H81,$J81,0)</f>
        <v>Active</v>
      </c>
      <c r="AH81" s="318">
        <f t="shared" si="24"/>
        <v>0</v>
      </c>
      <c r="AI81" s="318">
        <f t="shared" si="24"/>
        <v>0</v>
      </c>
      <c r="AJ81" s="318">
        <f t="shared" si="24"/>
        <v>0</v>
      </c>
      <c r="AK81" s="318">
        <f t="shared" si="24"/>
        <v>0</v>
      </c>
      <c r="AL81" s="347" t="str">
        <f>IF(AV$8=H81,$D81,0)</f>
        <v>VDE</v>
      </c>
      <c r="AM81" s="318">
        <f t="shared" si="25"/>
        <v>0</v>
      </c>
      <c r="AN81" s="318">
        <f t="shared" si="25"/>
        <v>0</v>
      </c>
      <c r="AO81" s="318">
        <f t="shared" si="25"/>
        <v>0</v>
      </c>
      <c r="AP81" s="318">
        <f t="shared" si="25"/>
        <v>0</v>
      </c>
      <c r="AQ81" s="348" t="str">
        <f>IF(AV$8=H81,$M81,0)</f>
        <v>[DEQ Staff]</v>
      </c>
      <c r="AR81" s="318">
        <f t="shared" si="27"/>
        <v>0</v>
      </c>
      <c r="AS81" s="318">
        <f t="shared" si="27"/>
        <v>0</v>
      </c>
      <c r="AT81" s="318">
        <f t="shared" si="27"/>
        <v>0</v>
      </c>
      <c r="AU81" s="318">
        <f t="shared" si="27"/>
        <v>0</v>
      </c>
      <c r="AV81" s="320">
        <f>IF(AV$8=H81,$I81,0)</f>
        <v>1</v>
      </c>
      <c r="AW81" s="318">
        <f t="shared" si="26"/>
        <v>0</v>
      </c>
      <c r="AX81" s="318">
        <f t="shared" si="26"/>
        <v>0</v>
      </c>
      <c r="AY81" s="318">
        <f t="shared" si="26"/>
        <v>0</v>
      </c>
      <c r="AZ81" s="318">
        <f t="shared" si="26"/>
        <v>0</v>
      </c>
      <c r="BA81" s="503">
        <f t="shared" si="28"/>
        <v>1</v>
      </c>
      <c r="BB81" s="504">
        <f t="shared" si="29"/>
        <v>0.2</v>
      </c>
      <c r="BC81" s="275"/>
      <c r="BD81" s="275"/>
      <c r="BE81" s="275"/>
      <c r="BF81" s="275"/>
      <c r="BG81" s="275"/>
      <c r="BH81" s="275"/>
      <c r="BI81" s="275"/>
      <c r="BJ81" s="275"/>
      <c r="BK81" s="275"/>
      <c r="BL81" s="275"/>
      <c r="BM81" s="275"/>
      <c r="BN81" s="275"/>
      <c r="BO81" s="275"/>
      <c r="BP81" s="275"/>
      <c r="BQ81" s="275"/>
      <c r="BR81" s="275"/>
    </row>
    <row r="82" spans="1:70" ht="90" customHeight="1" x14ac:dyDescent="0.35">
      <c r="A82" s="525" t="s">
        <v>126</v>
      </c>
      <c r="B82" s="452" t="s">
        <v>490</v>
      </c>
      <c r="C82" s="525" t="s">
        <v>131</v>
      </c>
      <c r="D82" s="469" t="s">
        <v>852</v>
      </c>
      <c r="E82" s="452" t="s">
        <v>869</v>
      </c>
      <c r="F82" s="525" t="s">
        <v>873</v>
      </c>
      <c r="G82" s="525" t="s">
        <v>871</v>
      </c>
      <c r="H82" s="527" t="s">
        <v>699</v>
      </c>
      <c r="I82" s="453">
        <v>15</v>
      </c>
      <c r="J82" s="538" t="s">
        <v>839</v>
      </c>
      <c r="K82" s="453" t="s">
        <v>1407</v>
      </c>
      <c r="L82" s="453" t="s">
        <v>1465</v>
      </c>
      <c r="M82" s="463" t="s">
        <v>845</v>
      </c>
      <c r="N82" s="526">
        <v>45565</v>
      </c>
      <c r="O82" s="526" t="s">
        <v>887</v>
      </c>
      <c r="P82" s="470" t="s">
        <v>1426</v>
      </c>
      <c r="Q82" s="460" t="s">
        <v>132</v>
      </c>
      <c r="R82" s="452" t="s">
        <v>128</v>
      </c>
      <c r="S82" s="529" t="s">
        <v>762</v>
      </c>
      <c r="T82" s="452" t="s">
        <v>129</v>
      </c>
      <c r="U82" s="452" t="s">
        <v>55</v>
      </c>
      <c r="V82" s="471">
        <v>4</v>
      </c>
      <c r="W82" s="471">
        <v>4</v>
      </c>
      <c r="X82" s="471">
        <v>4</v>
      </c>
      <c r="Y82" s="471">
        <v>4</v>
      </c>
      <c r="Z82" s="471">
        <v>4</v>
      </c>
      <c r="AA82" s="452">
        <f t="shared" si="22"/>
        <v>20</v>
      </c>
      <c r="AB82" s="358" t="s">
        <v>1166</v>
      </c>
      <c r="AC82" s="444" t="str">
        <f t="shared" si="23"/>
        <v>The Abandoned and Orphaned Mine Land Programs have expended a cumulative $3,770,880.80 from the interest on the Minerals Reclamation Fund and AML sources to prioritize and remediate sites across Virginia that pose environmental and safety hazards. A total of 15 sites were remediated between March 2020 and March 2021. This includes the remediation of a forfeited mineral mine site in Amherst county with an additional expenditure of $87,000.</v>
      </c>
      <c r="AD82" s="318">
        <f t="shared" si="23"/>
        <v>0</v>
      </c>
      <c r="AE82" s="318">
        <f t="shared" si="23"/>
        <v>0</v>
      </c>
      <c r="AF82" s="318">
        <f t="shared" si="23"/>
        <v>0</v>
      </c>
      <c r="AG82" s="347" t="s">
        <v>839</v>
      </c>
      <c r="AH82" s="444" t="str">
        <f t="shared" si="24"/>
        <v>Active</v>
      </c>
      <c r="AI82" s="318">
        <f t="shared" si="24"/>
        <v>0</v>
      </c>
      <c r="AJ82" s="318">
        <f t="shared" si="24"/>
        <v>0</v>
      </c>
      <c r="AK82" s="318">
        <f t="shared" si="24"/>
        <v>0</v>
      </c>
      <c r="AL82" s="348" t="s">
        <v>1426</v>
      </c>
      <c r="AM82" s="444" t="str">
        <f t="shared" si="25"/>
        <v>VDE</v>
      </c>
      <c r="AN82" s="318">
        <f t="shared" si="25"/>
        <v>0</v>
      </c>
      <c r="AO82" s="318">
        <f t="shared" si="25"/>
        <v>0</v>
      </c>
      <c r="AP82" s="318">
        <f t="shared" si="25"/>
        <v>0</v>
      </c>
      <c r="AQ82" s="348" t="s">
        <v>845</v>
      </c>
      <c r="AR82" s="444" t="str">
        <f t="shared" si="27"/>
        <v>[DEQ Staff]</v>
      </c>
      <c r="AS82" s="318">
        <f t="shared" si="27"/>
        <v>0</v>
      </c>
      <c r="AT82" s="318">
        <f t="shared" si="27"/>
        <v>0</v>
      </c>
      <c r="AU82" s="318">
        <f t="shared" si="27"/>
        <v>0</v>
      </c>
      <c r="AV82" s="357">
        <v>1</v>
      </c>
      <c r="AW82" s="444">
        <f t="shared" si="26"/>
        <v>15</v>
      </c>
      <c r="AX82" s="318">
        <f t="shared" si="26"/>
        <v>0</v>
      </c>
      <c r="AY82" s="318">
        <f t="shared" si="26"/>
        <v>0</v>
      </c>
      <c r="AZ82" s="459">
        <f t="shared" si="26"/>
        <v>0</v>
      </c>
      <c r="BA82" s="527">
        <f t="shared" si="28"/>
        <v>16</v>
      </c>
      <c r="BB82" s="528">
        <f t="shared" si="29"/>
        <v>0.8</v>
      </c>
      <c r="BC82" s="445"/>
      <c r="BD82" s="445"/>
      <c r="BE82" s="445"/>
      <c r="BF82" s="264"/>
      <c r="BG82" s="264"/>
      <c r="BH82" s="264"/>
      <c r="BI82" s="264"/>
      <c r="BJ82" s="264"/>
      <c r="BK82" s="264"/>
      <c r="BL82" s="264"/>
      <c r="BM82" s="264"/>
      <c r="BN82" s="264"/>
      <c r="BO82" s="264"/>
      <c r="BP82" s="264"/>
      <c r="BQ82" s="264"/>
      <c r="BR82" s="264"/>
    </row>
    <row r="83" spans="1:70" s="261" customFormat="1" ht="78" hidden="1" x14ac:dyDescent="0.35">
      <c r="A83" s="497" t="s">
        <v>126</v>
      </c>
      <c r="B83" s="497" t="s">
        <v>491</v>
      </c>
      <c r="C83" s="497" t="s">
        <v>134</v>
      </c>
      <c r="D83" s="336" t="s">
        <v>1426</v>
      </c>
      <c r="E83" s="497" t="s">
        <v>491</v>
      </c>
      <c r="F83" s="497" t="s">
        <v>732</v>
      </c>
      <c r="G83" s="497" t="s">
        <v>205</v>
      </c>
      <c r="H83" s="498" t="s">
        <v>696</v>
      </c>
      <c r="I83" s="499">
        <v>462</v>
      </c>
      <c r="J83" s="498" t="s">
        <v>839</v>
      </c>
      <c r="K83" s="498" t="s">
        <v>1167</v>
      </c>
      <c r="L83" s="500"/>
      <c r="M83" s="338" t="s">
        <v>845</v>
      </c>
      <c r="N83" s="501">
        <v>45565</v>
      </c>
      <c r="O83" s="501" t="s">
        <v>887</v>
      </c>
      <c r="P83" s="339" t="s">
        <v>1426</v>
      </c>
      <c r="Q83" s="335" t="s">
        <v>135</v>
      </c>
      <c r="R83" s="497" t="s">
        <v>80</v>
      </c>
      <c r="S83" s="506" t="s">
        <v>761</v>
      </c>
      <c r="T83" s="497" t="s">
        <v>133</v>
      </c>
      <c r="U83" s="497">
        <v>1</v>
      </c>
      <c r="V83" s="335">
        <v>200</v>
      </c>
      <c r="W83" s="497">
        <v>200</v>
      </c>
      <c r="X83" s="335">
        <v>200</v>
      </c>
      <c r="Y83" s="335">
        <v>200</v>
      </c>
      <c r="Z83" s="335">
        <v>200</v>
      </c>
      <c r="AA83" s="502">
        <f t="shared" si="22"/>
        <v>1000</v>
      </c>
      <c r="AB83" s="346" t="s">
        <v>1167</v>
      </c>
      <c r="AC83" s="318">
        <f t="shared" si="23"/>
        <v>0</v>
      </c>
      <c r="AD83" s="318">
        <f t="shared" si="23"/>
        <v>0</v>
      </c>
      <c r="AE83" s="318">
        <f t="shared" si="23"/>
        <v>0</v>
      </c>
      <c r="AF83" s="318">
        <f t="shared" si="23"/>
        <v>0</v>
      </c>
      <c r="AG83" s="347" t="str">
        <f>IF(AV$8=H83,$J83,0)</f>
        <v>Active</v>
      </c>
      <c r="AH83" s="318">
        <f t="shared" si="24"/>
        <v>0</v>
      </c>
      <c r="AI83" s="318">
        <f t="shared" si="24"/>
        <v>0</v>
      </c>
      <c r="AJ83" s="318">
        <f t="shared" si="24"/>
        <v>0</v>
      </c>
      <c r="AK83" s="318">
        <f t="shared" si="24"/>
        <v>0</v>
      </c>
      <c r="AL83" s="347" t="str">
        <f>IF(AV$8=H83,$D83,0)</f>
        <v>VDE</v>
      </c>
      <c r="AM83" s="318">
        <f t="shared" si="25"/>
        <v>0</v>
      </c>
      <c r="AN83" s="318">
        <f t="shared" si="25"/>
        <v>0</v>
      </c>
      <c r="AO83" s="318">
        <f t="shared" si="25"/>
        <v>0</v>
      </c>
      <c r="AP83" s="318">
        <f t="shared" si="25"/>
        <v>0</v>
      </c>
      <c r="AQ83" s="348" t="str">
        <f>IF(AV$8=H83,$M83,0)</f>
        <v>[DEQ Staff]</v>
      </c>
      <c r="AR83" s="318">
        <f t="shared" si="27"/>
        <v>0</v>
      </c>
      <c r="AS83" s="318">
        <f t="shared" si="27"/>
        <v>0</v>
      </c>
      <c r="AT83" s="318">
        <f t="shared" si="27"/>
        <v>0</v>
      </c>
      <c r="AU83" s="318">
        <f t="shared" si="27"/>
        <v>0</v>
      </c>
      <c r="AV83" s="320">
        <f>IF(AV$8=H83,$I83,0)</f>
        <v>462</v>
      </c>
      <c r="AW83" s="318">
        <f t="shared" si="26"/>
        <v>0</v>
      </c>
      <c r="AX83" s="318">
        <f t="shared" si="26"/>
        <v>0</v>
      </c>
      <c r="AY83" s="318">
        <f t="shared" si="26"/>
        <v>0</v>
      </c>
      <c r="AZ83" s="318">
        <f t="shared" si="26"/>
        <v>0</v>
      </c>
      <c r="BA83" s="503">
        <f t="shared" si="28"/>
        <v>462</v>
      </c>
      <c r="BB83" s="504">
        <f t="shared" si="29"/>
        <v>0.46200000000000002</v>
      </c>
      <c r="BC83" s="275"/>
      <c r="BD83" s="275"/>
      <c r="BE83" s="275"/>
      <c r="BF83" s="275"/>
      <c r="BG83" s="275"/>
      <c r="BH83" s="275"/>
      <c r="BI83" s="275"/>
      <c r="BJ83" s="275"/>
      <c r="BK83" s="275"/>
      <c r="BL83" s="275"/>
      <c r="BM83" s="275"/>
      <c r="BN83" s="275"/>
      <c r="BO83" s="275"/>
      <c r="BP83" s="275"/>
      <c r="BQ83" s="275"/>
      <c r="BR83" s="275"/>
    </row>
    <row r="84" spans="1:70" ht="143" x14ac:dyDescent="0.35">
      <c r="A84" s="525" t="s">
        <v>126</v>
      </c>
      <c r="B84" s="452" t="s">
        <v>491</v>
      </c>
      <c r="C84" s="525" t="s">
        <v>134</v>
      </c>
      <c r="D84" s="469" t="s">
        <v>852</v>
      </c>
      <c r="E84" s="452" t="s">
        <v>491</v>
      </c>
      <c r="F84" s="525" t="s">
        <v>732</v>
      </c>
      <c r="G84" s="525" t="s">
        <v>205</v>
      </c>
      <c r="H84" s="527" t="s">
        <v>699</v>
      </c>
      <c r="I84" s="453">
        <v>391</v>
      </c>
      <c r="J84" s="538" t="s">
        <v>1409</v>
      </c>
      <c r="K84" s="453" t="s">
        <v>1363</v>
      </c>
      <c r="L84" s="453" t="s">
        <v>1466</v>
      </c>
      <c r="M84" s="463" t="s">
        <v>845</v>
      </c>
      <c r="N84" s="526">
        <v>45565</v>
      </c>
      <c r="O84" s="526" t="s">
        <v>887</v>
      </c>
      <c r="P84" s="470" t="s">
        <v>1426</v>
      </c>
      <c r="Q84" s="460" t="s">
        <v>135</v>
      </c>
      <c r="R84" s="452" t="s">
        <v>80</v>
      </c>
      <c r="S84" s="529" t="s">
        <v>761</v>
      </c>
      <c r="T84" s="452" t="s">
        <v>133</v>
      </c>
      <c r="U84" s="452">
        <v>1</v>
      </c>
      <c r="V84" s="471">
        <v>400</v>
      </c>
      <c r="W84" s="471">
        <v>400</v>
      </c>
      <c r="X84" s="471">
        <v>400</v>
      </c>
      <c r="Y84" s="471">
        <v>400</v>
      </c>
      <c r="Z84" s="471">
        <v>400</v>
      </c>
      <c r="AA84" s="452">
        <f t="shared" si="22"/>
        <v>2000</v>
      </c>
      <c r="AB84" s="473" t="s">
        <v>1167</v>
      </c>
      <c r="AC84" s="444" t="str">
        <f t="shared" si="23"/>
        <v>Between October 2020 and September 2021, Mined Land Repurposing Program’s Water Quality Section performed 391 water-quality-related plan reviews.</v>
      </c>
      <c r="AD84" s="318">
        <f t="shared" si="23"/>
        <v>0</v>
      </c>
      <c r="AE84" s="318">
        <f t="shared" si="23"/>
        <v>0</v>
      </c>
      <c r="AF84" s="318">
        <f t="shared" si="23"/>
        <v>0</v>
      </c>
      <c r="AG84" s="319" t="s">
        <v>839</v>
      </c>
      <c r="AH84" s="444" t="str">
        <f t="shared" si="24"/>
        <v>active</v>
      </c>
      <c r="AI84" s="318">
        <f t="shared" si="24"/>
        <v>0</v>
      </c>
      <c r="AJ84" s="318">
        <f t="shared" si="24"/>
        <v>0</v>
      </c>
      <c r="AK84" s="318">
        <f t="shared" si="24"/>
        <v>0</v>
      </c>
      <c r="AL84" s="348" t="s">
        <v>1426</v>
      </c>
      <c r="AM84" s="444" t="str">
        <f t="shared" si="25"/>
        <v>VDE</v>
      </c>
      <c r="AN84" s="318">
        <f t="shared" si="25"/>
        <v>0</v>
      </c>
      <c r="AO84" s="318">
        <f t="shared" si="25"/>
        <v>0</v>
      </c>
      <c r="AP84" s="318">
        <f t="shared" si="25"/>
        <v>0</v>
      </c>
      <c r="AQ84" s="318" t="s">
        <v>845</v>
      </c>
      <c r="AR84" s="444" t="str">
        <f t="shared" si="27"/>
        <v>[DEQ Staff]</v>
      </c>
      <c r="AS84" s="318">
        <f t="shared" si="27"/>
        <v>0</v>
      </c>
      <c r="AT84" s="318">
        <f t="shared" si="27"/>
        <v>0</v>
      </c>
      <c r="AU84" s="318">
        <f t="shared" si="27"/>
        <v>0</v>
      </c>
      <c r="AV84" s="357">
        <v>462</v>
      </c>
      <c r="AW84" s="444">
        <f t="shared" si="26"/>
        <v>391</v>
      </c>
      <c r="AX84" s="318">
        <f t="shared" si="26"/>
        <v>0</v>
      </c>
      <c r="AY84" s="318">
        <f t="shared" si="26"/>
        <v>0</v>
      </c>
      <c r="AZ84" s="459">
        <f t="shared" si="26"/>
        <v>0</v>
      </c>
      <c r="BA84" s="527">
        <f t="shared" si="28"/>
        <v>853</v>
      </c>
      <c r="BB84" s="528">
        <f t="shared" si="29"/>
        <v>0.42649999999999999</v>
      </c>
      <c r="BF84" s="264"/>
      <c r="BG84" s="264"/>
      <c r="BH84" s="264"/>
      <c r="BI84" s="264"/>
      <c r="BJ84" s="264"/>
      <c r="BK84" s="264"/>
      <c r="BL84" s="264"/>
      <c r="BM84" s="264"/>
      <c r="BN84" s="264"/>
      <c r="BO84" s="264"/>
      <c r="BP84" s="264"/>
      <c r="BQ84" s="264"/>
      <c r="BR84" s="264"/>
    </row>
    <row r="85" spans="1:70" s="261" customFormat="1" ht="104" hidden="1" x14ac:dyDescent="0.35">
      <c r="A85" s="497" t="s">
        <v>126</v>
      </c>
      <c r="B85" s="497" t="s">
        <v>492</v>
      </c>
      <c r="C85" s="497" t="s">
        <v>138</v>
      </c>
      <c r="D85" s="336" t="s">
        <v>1426</v>
      </c>
      <c r="E85" s="497" t="s">
        <v>492</v>
      </c>
      <c r="F85" s="497" t="s">
        <v>733</v>
      </c>
      <c r="G85" s="497" t="s">
        <v>206</v>
      </c>
      <c r="H85" s="498" t="s">
        <v>696</v>
      </c>
      <c r="I85" s="499">
        <v>3171</v>
      </c>
      <c r="J85" s="498" t="s">
        <v>839</v>
      </c>
      <c r="K85" s="498" t="s">
        <v>1411</v>
      </c>
      <c r="L85" s="517"/>
      <c r="M85" s="338" t="s">
        <v>845</v>
      </c>
      <c r="N85" s="501">
        <v>45565</v>
      </c>
      <c r="O85" s="501" t="s">
        <v>888</v>
      </c>
      <c r="P85" s="339" t="s">
        <v>1426</v>
      </c>
      <c r="Q85" s="335" t="s">
        <v>207</v>
      </c>
      <c r="R85" s="497" t="s">
        <v>119</v>
      </c>
      <c r="S85" s="506" t="s">
        <v>758</v>
      </c>
      <c r="T85" s="497" t="s">
        <v>137</v>
      </c>
      <c r="U85" s="497" t="s">
        <v>136</v>
      </c>
      <c r="V85" s="335">
        <v>3767</v>
      </c>
      <c r="W85" s="505">
        <v>1</v>
      </c>
      <c r="X85" s="356">
        <v>1</v>
      </c>
      <c r="Y85" s="356">
        <v>1</v>
      </c>
      <c r="Z85" s="356">
        <v>1</v>
      </c>
      <c r="AA85" s="502">
        <f t="shared" si="22"/>
        <v>3771</v>
      </c>
      <c r="AB85" s="303" t="s">
        <v>1168</v>
      </c>
      <c r="AC85" s="318">
        <f t="shared" si="23"/>
        <v>0</v>
      </c>
      <c r="AD85" s="318">
        <f t="shared" si="23"/>
        <v>0</v>
      </c>
      <c r="AE85" s="318">
        <f t="shared" si="23"/>
        <v>0</v>
      </c>
      <c r="AF85" s="318">
        <f t="shared" si="23"/>
        <v>0</v>
      </c>
      <c r="AG85" s="319" t="str">
        <f>IF(AV$8=H85,$J85,0)</f>
        <v>Active</v>
      </c>
      <c r="AH85" s="318">
        <f t="shared" si="24"/>
        <v>0</v>
      </c>
      <c r="AI85" s="318">
        <f t="shared" si="24"/>
        <v>0</v>
      </c>
      <c r="AJ85" s="318">
        <f t="shared" si="24"/>
        <v>0</v>
      </c>
      <c r="AK85" s="318">
        <f t="shared" si="24"/>
        <v>0</v>
      </c>
      <c r="AL85" s="347" t="str">
        <f>IF(AV$8=H85,$D85,0)</f>
        <v>VDE</v>
      </c>
      <c r="AM85" s="318">
        <f t="shared" si="25"/>
        <v>0</v>
      </c>
      <c r="AN85" s="318">
        <f t="shared" si="25"/>
        <v>0</v>
      </c>
      <c r="AO85" s="318">
        <f t="shared" si="25"/>
        <v>0</v>
      </c>
      <c r="AP85" s="318">
        <f t="shared" si="25"/>
        <v>0</v>
      </c>
      <c r="AQ85" s="318" t="str">
        <f>IF(AV$8=H85,$M85,0)</f>
        <v>[DEQ Staff]</v>
      </c>
      <c r="AR85" s="318">
        <f t="shared" si="27"/>
        <v>0</v>
      </c>
      <c r="AS85" s="318">
        <f t="shared" si="27"/>
        <v>0</v>
      </c>
      <c r="AT85" s="318">
        <f t="shared" si="27"/>
        <v>0</v>
      </c>
      <c r="AU85" s="318">
        <f t="shared" si="27"/>
        <v>0</v>
      </c>
      <c r="AV85" s="320">
        <f>IF(AV$8=H85,$I85,0)</f>
        <v>3171</v>
      </c>
      <c r="AW85" s="318">
        <f t="shared" si="26"/>
        <v>0</v>
      </c>
      <c r="AX85" s="318">
        <f t="shared" si="26"/>
        <v>0</v>
      </c>
      <c r="AY85" s="318">
        <f t="shared" si="26"/>
        <v>0</v>
      </c>
      <c r="AZ85" s="318">
        <f t="shared" si="26"/>
        <v>0</v>
      </c>
      <c r="BA85" s="503">
        <f t="shared" si="28"/>
        <v>3171</v>
      </c>
      <c r="BB85" s="504">
        <f t="shared" si="29"/>
        <v>0.84089101034208436</v>
      </c>
      <c r="BC85" s="359"/>
      <c r="BD85" s="359"/>
      <c r="BE85" s="359"/>
      <c r="BF85" s="275"/>
      <c r="BG85" s="275"/>
      <c r="BH85" s="275"/>
      <c r="BI85" s="275"/>
      <c r="BJ85" s="275"/>
      <c r="BK85" s="275"/>
      <c r="BL85" s="275"/>
      <c r="BM85" s="275"/>
      <c r="BN85" s="275"/>
      <c r="BO85" s="275"/>
      <c r="BP85" s="275"/>
      <c r="BQ85" s="275"/>
      <c r="BR85" s="275"/>
    </row>
    <row r="86" spans="1:70" ht="143" x14ac:dyDescent="0.35">
      <c r="A86" s="525" t="s">
        <v>126</v>
      </c>
      <c r="B86" s="452" t="s">
        <v>492</v>
      </c>
      <c r="C86" s="525" t="s">
        <v>138</v>
      </c>
      <c r="D86" s="469" t="s">
        <v>852</v>
      </c>
      <c r="E86" s="452" t="s">
        <v>492</v>
      </c>
      <c r="F86" s="525" t="s">
        <v>733</v>
      </c>
      <c r="G86" s="525" t="s">
        <v>206</v>
      </c>
      <c r="H86" s="527" t="s">
        <v>699</v>
      </c>
      <c r="I86" s="559">
        <v>3171</v>
      </c>
      <c r="J86" s="538" t="s">
        <v>839</v>
      </c>
      <c r="K86" s="453" t="s">
        <v>1410</v>
      </c>
      <c r="L86" s="453" t="s">
        <v>1466</v>
      </c>
      <c r="M86" s="463" t="s">
        <v>845</v>
      </c>
      <c r="N86" s="526">
        <v>45565</v>
      </c>
      <c r="O86" s="526" t="s">
        <v>888</v>
      </c>
      <c r="P86" s="470" t="s">
        <v>1426</v>
      </c>
      <c r="Q86" s="460" t="s">
        <v>207</v>
      </c>
      <c r="R86" s="452" t="s">
        <v>119</v>
      </c>
      <c r="S86" s="529" t="s">
        <v>758</v>
      </c>
      <c r="T86" s="452" t="s">
        <v>137</v>
      </c>
      <c r="U86" s="452" t="s">
        <v>136</v>
      </c>
      <c r="V86" s="471">
        <v>3200</v>
      </c>
      <c r="W86" s="452">
        <v>1</v>
      </c>
      <c r="X86" s="356">
        <v>1</v>
      </c>
      <c r="Y86" s="356">
        <v>1</v>
      </c>
      <c r="Z86" s="356">
        <v>1</v>
      </c>
      <c r="AA86" s="452">
        <f t="shared" si="22"/>
        <v>3204</v>
      </c>
      <c r="AB86" s="337" t="s">
        <v>1168</v>
      </c>
      <c r="AC86" s="444" t="str">
        <f t="shared" si="23"/>
        <v xml:space="preserve">As of September 21, 2021, 3,171 orphaned mineral mined sites have been inventoried in 572 (46%) of Virginia’s 1,247 hydrologic units (HUC). Of the inventoried sites:• 1,050 sites were identified as safety hazards.
• 228 sites were identified as environmental hazards.
• 158 sites were identified as both safety and environmental hazards. 
In addition to reclamation activities, pollutant reductions are achieved through the agency’s BMPs and offset approach to TMDL implementation in its joint mining and discharge permitting processes.
</v>
      </c>
      <c r="AD86" s="318">
        <f t="shared" si="23"/>
        <v>0</v>
      </c>
      <c r="AE86" s="318">
        <f t="shared" si="23"/>
        <v>0</v>
      </c>
      <c r="AF86" s="318">
        <f t="shared" si="23"/>
        <v>0</v>
      </c>
      <c r="AG86" s="319" t="s">
        <v>839</v>
      </c>
      <c r="AH86" s="444" t="str">
        <f t="shared" si="24"/>
        <v>Active</v>
      </c>
      <c r="AI86" s="318">
        <f t="shared" si="24"/>
        <v>0</v>
      </c>
      <c r="AJ86" s="318">
        <f t="shared" si="24"/>
        <v>0</v>
      </c>
      <c r="AK86" s="318">
        <f t="shared" si="24"/>
        <v>0</v>
      </c>
      <c r="AL86" s="348" t="s">
        <v>1426</v>
      </c>
      <c r="AM86" s="444" t="str">
        <f t="shared" si="25"/>
        <v>VDE</v>
      </c>
      <c r="AN86" s="318">
        <f t="shared" si="25"/>
        <v>0</v>
      </c>
      <c r="AO86" s="318">
        <f t="shared" si="25"/>
        <v>0</v>
      </c>
      <c r="AP86" s="318">
        <f t="shared" si="25"/>
        <v>0</v>
      </c>
      <c r="AQ86" s="318" t="s">
        <v>845</v>
      </c>
      <c r="AR86" s="444" t="str">
        <f t="shared" si="27"/>
        <v>[DEQ Staff]</v>
      </c>
      <c r="AS86" s="318">
        <f t="shared" si="27"/>
        <v>0</v>
      </c>
      <c r="AT86" s="318">
        <f t="shared" si="27"/>
        <v>0</v>
      </c>
      <c r="AU86" s="318">
        <f t="shared" si="27"/>
        <v>0</v>
      </c>
      <c r="AV86" s="357">
        <v>3171</v>
      </c>
      <c r="AW86" s="444">
        <f t="shared" si="26"/>
        <v>3171</v>
      </c>
      <c r="AX86" s="318">
        <f t="shared" si="26"/>
        <v>0</v>
      </c>
      <c r="AY86" s="318">
        <f t="shared" si="26"/>
        <v>0</v>
      </c>
      <c r="AZ86" s="459">
        <f t="shared" si="26"/>
        <v>0</v>
      </c>
      <c r="BA86" s="527">
        <f>SUM(AV86:AZ86)/2</f>
        <v>3171</v>
      </c>
      <c r="BB86" s="528">
        <f t="shared" si="29"/>
        <v>0.98970037453183524</v>
      </c>
      <c r="BF86" s="264"/>
      <c r="BG86" s="264"/>
      <c r="BH86" s="264"/>
      <c r="BI86" s="264"/>
      <c r="BJ86" s="264"/>
      <c r="BK86" s="264"/>
      <c r="BL86" s="264"/>
      <c r="BM86" s="264"/>
      <c r="BN86" s="264"/>
      <c r="BO86" s="264"/>
      <c r="BP86" s="264"/>
      <c r="BQ86" s="264"/>
      <c r="BR86" s="264"/>
    </row>
    <row r="87" spans="1:70" s="261" customFormat="1" ht="91" hidden="1" x14ac:dyDescent="0.35">
      <c r="A87" s="497" t="s">
        <v>126</v>
      </c>
      <c r="B87" s="497" t="s">
        <v>493</v>
      </c>
      <c r="C87" s="497" t="s">
        <v>1428</v>
      </c>
      <c r="D87" s="336" t="s">
        <v>1426</v>
      </c>
      <c r="E87" s="497" t="s">
        <v>493</v>
      </c>
      <c r="F87" s="497" t="s">
        <v>734</v>
      </c>
      <c r="G87" s="497" t="s">
        <v>208</v>
      </c>
      <c r="H87" s="498" t="s">
        <v>696</v>
      </c>
      <c r="I87" s="499">
        <v>462</v>
      </c>
      <c r="J87" s="498" t="s">
        <v>839</v>
      </c>
      <c r="K87" s="498" t="s">
        <v>1167</v>
      </c>
      <c r="L87" s="517"/>
      <c r="M87" s="338" t="s">
        <v>845</v>
      </c>
      <c r="N87" s="501">
        <v>45565</v>
      </c>
      <c r="O87" s="501" t="s">
        <v>887</v>
      </c>
      <c r="P87" s="339" t="s">
        <v>1426</v>
      </c>
      <c r="Q87" s="335" t="s">
        <v>142</v>
      </c>
      <c r="R87" s="497" t="s">
        <v>497</v>
      </c>
      <c r="S87" s="497">
        <v>8</v>
      </c>
      <c r="T87" s="497" t="s">
        <v>140</v>
      </c>
      <c r="U87" s="497" t="s">
        <v>139</v>
      </c>
      <c r="V87" s="335">
        <v>200</v>
      </c>
      <c r="W87" s="497">
        <v>200</v>
      </c>
      <c r="X87" s="335">
        <v>200</v>
      </c>
      <c r="Y87" s="335">
        <v>200</v>
      </c>
      <c r="Z87" s="335">
        <v>200</v>
      </c>
      <c r="AA87" s="502">
        <f t="shared" si="22"/>
        <v>1000</v>
      </c>
      <c r="AB87" s="303" t="s">
        <v>1169</v>
      </c>
      <c r="AC87" s="318">
        <f t="shared" si="23"/>
        <v>0</v>
      </c>
      <c r="AD87" s="318">
        <f t="shared" si="23"/>
        <v>0</v>
      </c>
      <c r="AE87" s="318">
        <f t="shared" si="23"/>
        <v>0</v>
      </c>
      <c r="AF87" s="318">
        <f t="shared" si="23"/>
        <v>0</v>
      </c>
      <c r="AG87" s="319" t="str">
        <f>IF(AV$8=H87,$J87,0)</f>
        <v>Active</v>
      </c>
      <c r="AH87" s="318">
        <f t="shared" si="24"/>
        <v>0</v>
      </c>
      <c r="AI87" s="318">
        <f t="shared" si="24"/>
        <v>0</v>
      </c>
      <c r="AJ87" s="318">
        <f t="shared" si="24"/>
        <v>0</v>
      </c>
      <c r="AK87" s="318">
        <f t="shared" si="24"/>
        <v>0</v>
      </c>
      <c r="AL87" s="347" t="str">
        <f>IF(AV$8=H87,$D87,0)</f>
        <v>VDE</v>
      </c>
      <c r="AM87" s="318">
        <f t="shared" si="25"/>
        <v>0</v>
      </c>
      <c r="AN87" s="318">
        <f t="shared" si="25"/>
        <v>0</v>
      </c>
      <c r="AO87" s="318">
        <f t="shared" si="25"/>
        <v>0</v>
      </c>
      <c r="AP87" s="318">
        <f t="shared" si="25"/>
        <v>0</v>
      </c>
      <c r="AQ87" s="318" t="str">
        <f>IF(AV$8=H87,$M87,0)</f>
        <v>[DEQ Staff]</v>
      </c>
      <c r="AR87" s="318">
        <f t="shared" si="27"/>
        <v>0</v>
      </c>
      <c r="AS87" s="318">
        <f t="shared" si="27"/>
        <v>0</v>
      </c>
      <c r="AT87" s="318">
        <f t="shared" si="27"/>
        <v>0</v>
      </c>
      <c r="AU87" s="318">
        <f t="shared" si="27"/>
        <v>0</v>
      </c>
      <c r="AV87" s="320">
        <f>IF(AV$8=H87,$I87,0)</f>
        <v>462</v>
      </c>
      <c r="AW87" s="318">
        <f t="shared" si="26"/>
        <v>0</v>
      </c>
      <c r="AX87" s="318">
        <f t="shared" si="26"/>
        <v>0</v>
      </c>
      <c r="AY87" s="318">
        <f t="shared" si="26"/>
        <v>0</v>
      </c>
      <c r="AZ87" s="318">
        <f t="shared" si="26"/>
        <v>0</v>
      </c>
      <c r="BA87" s="503">
        <f t="shared" si="28"/>
        <v>462</v>
      </c>
      <c r="BB87" s="504">
        <f t="shared" si="29"/>
        <v>0.46200000000000002</v>
      </c>
      <c r="BC87" s="359"/>
      <c r="BD87" s="359"/>
      <c r="BE87" s="359"/>
      <c r="BF87" s="275"/>
      <c r="BG87" s="275"/>
      <c r="BH87" s="275"/>
      <c r="BI87" s="275"/>
      <c r="BJ87" s="275"/>
      <c r="BK87" s="275"/>
      <c r="BL87" s="275"/>
      <c r="BM87" s="275"/>
      <c r="BN87" s="275"/>
      <c r="BO87" s="275"/>
      <c r="BP87" s="275"/>
      <c r="BQ87" s="275"/>
      <c r="BR87" s="275"/>
    </row>
    <row r="88" spans="1:70" ht="109.5" customHeight="1" x14ac:dyDescent="0.35">
      <c r="A88" s="525" t="s">
        <v>126</v>
      </c>
      <c r="B88" s="452" t="s">
        <v>493</v>
      </c>
      <c r="C88" s="525" t="s">
        <v>1428</v>
      </c>
      <c r="D88" s="469" t="s">
        <v>852</v>
      </c>
      <c r="E88" s="452" t="s">
        <v>493</v>
      </c>
      <c r="F88" s="525" t="s">
        <v>734</v>
      </c>
      <c r="G88" s="525" t="s">
        <v>1462</v>
      </c>
      <c r="H88" s="527" t="s">
        <v>699</v>
      </c>
      <c r="I88" s="559">
        <f>7000+400</f>
        <v>7400</v>
      </c>
      <c r="J88" s="538" t="s">
        <v>839</v>
      </c>
      <c r="K88" s="453" t="s">
        <v>1461</v>
      </c>
      <c r="L88" s="453" t="s">
        <v>1466</v>
      </c>
      <c r="M88" s="463" t="s">
        <v>845</v>
      </c>
      <c r="N88" s="526">
        <v>45565</v>
      </c>
      <c r="O88" s="526" t="s">
        <v>887</v>
      </c>
      <c r="P88" s="470" t="s">
        <v>1426</v>
      </c>
      <c r="Q88" s="460" t="s">
        <v>142</v>
      </c>
      <c r="R88" s="452" t="s">
        <v>497</v>
      </c>
      <c r="S88" s="452">
        <v>8</v>
      </c>
      <c r="T88" s="452" t="s">
        <v>140</v>
      </c>
      <c r="U88" s="452" t="s">
        <v>139</v>
      </c>
      <c r="V88" s="471">
        <v>200</v>
      </c>
      <c r="W88" s="471">
        <v>200</v>
      </c>
      <c r="X88" s="471">
        <v>200</v>
      </c>
      <c r="Y88" s="471">
        <v>200</v>
      </c>
      <c r="Z88" s="471">
        <v>200</v>
      </c>
      <c r="AA88" s="452">
        <f t="shared" si="22"/>
        <v>1000</v>
      </c>
      <c r="AB88" s="337" t="s">
        <v>1169</v>
      </c>
      <c r="AC88" s="444" t="str">
        <f t="shared" si="23"/>
        <v>Virginia Energy’s program goals include: the reduction of NPS pollution on abandoned mined land; development of water quality goals in prioritization of areas for reclamation activities; enhanced coordination between DEQ and Virginia Energy to collect and report BMPs installed on active mine sites, as well as reclamation of active and abandoned mines; and documentation and reporting of reclamation of active and abandoned mine sites. 7000 inspections and 400 complaint investigations annually</v>
      </c>
      <c r="AD88" s="318">
        <f t="shared" si="23"/>
        <v>0</v>
      </c>
      <c r="AE88" s="318">
        <f t="shared" si="23"/>
        <v>0</v>
      </c>
      <c r="AF88" s="318">
        <f t="shared" si="23"/>
        <v>0</v>
      </c>
      <c r="AG88" s="319" t="s">
        <v>839</v>
      </c>
      <c r="AH88" s="444" t="str">
        <f t="shared" si="24"/>
        <v>Active</v>
      </c>
      <c r="AI88" s="318">
        <f t="shared" si="24"/>
        <v>0</v>
      </c>
      <c r="AJ88" s="318">
        <f t="shared" si="24"/>
        <v>0</v>
      </c>
      <c r="AK88" s="318">
        <f t="shared" si="24"/>
        <v>0</v>
      </c>
      <c r="AL88" s="348" t="s">
        <v>1426</v>
      </c>
      <c r="AM88" s="444" t="str">
        <f t="shared" si="25"/>
        <v>VDE</v>
      </c>
      <c r="AN88" s="318">
        <f t="shared" si="25"/>
        <v>0</v>
      </c>
      <c r="AO88" s="318">
        <f t="shared" si="25"/>
        <v>0</v>
      </c>
      <c r="AP88" s="318">
        <f t="shared" si="25"/>
        <v>0</v>
      </c>
      <c r="AQ88" s="318" t="s">
        <v>845</v>
      </c>
      <c r="AR88" s="444" t="str">
        <f t="shared" si="27"/>
        <v>[DEQ Staff]</v>
      </c>
      <c r="AS88" s="318">
        <f t="shared" si="27"/>
        <v>0</v>
      </c>
      <c r="AT88" s="318">
        <f t="shared" si="27"/>
        <v>0</v>
      </c>
      <c r="AU88" s="318">
        <f t="shared" si="27"/>
        <v>0</v>
      </c>
      <c r="AV88" s="357">
        <v>462</v>
      </c>
      <c r="AW88" s="444">
        <f t="shared" si="26"/>
        <v>7400</v>
      </c>
      <c r="AX88" s="318">
        <f t="shared" si="26"/>
        <v>0</v>
      </c>
      <c r="AY88" s="318">
        <f t="shared" si="26"/>
        <v>0</v>
      </c>
      <c r="AZ88" s="459">
        <f t="shared" si="26"/>
        <v>0</v>
      </c>
      <c r="BA88" s="527">
        <f t="shared" si="28"/>
        <v>7862</v>
      </c>
      <c r="BB88" s="528">
        <f t="shared" si="29"/>
        <v>7.8620000000000001</v>
      </c>
      <c r="BF88" s="264"/>
      <c r="BG88" s="264"/>
      <c r="BH88" s="264"/>
      <c r="BI88" s="264"/>
      <c r="BJ88" s="264"/>
      <c r="BK88" s="264"/>
      <c r="BL88" s="264"/>
      <c r="BM88" s="264"/>
      <c r="BN88" s="264"/>
      <c r="BO88" s="264"/>
      <c r="BP88" s="264"/>
      <c r="BQ88" s="264"/>
      <c r="BR88" s="264"/>
    </row>
    <row r="89" spans="1:70" s="275" customFormat="1" ht="8.25" hidden="1" customHeight="1" x14ac:dyDescent="0.35">
      <c r="A89" s="497" t="s">
        <v>126</v>
      </c>
      <c r="B89" s="497" t="s">
        <v>494</v>
      </c>
      <c r="C89" s="497" t="s">
        <v>1429</v>
      </c>
      <c r="D89" s="336" t="s">
        <v>1430</v>
      </c>
      <c r="E89" s="497" t="s">
        <v>494</v>
      </c>
      <c r="F89" s="497" t="s">
        <v>735</v>
      </c>
      <c r="G89" s="497" t="s">
        <v>209</v>
      </c>
      <c r="H89" s="498" t="s">
        <v>696</v>
      </c>
      <c r="I89" s="499">
        <v>2</v>
      </c>
      <c r="J89" s="498" t="s">
        <v>1071</v>
      </c>
      <c r="K89" s="498" t="s">
        <v>1431</v>
      </c>
      <c r="L89" s="518"/>
      <c r="M89" s="328" t="s">
        <v>845</v>
      </c>
      <c r="N89" s="501">
        <v>45565</v>
      </c>
      <c r="O89" s="501" t="s">
        <v>888</v>
      </c>
      <c r="P89" s="344" t="s">
        <v>1432</v>
      </c>
      <c r="Q89" s="335" t="s">
        <v>145</v>
      </c>
      <c r="R89" s="497" t="s">
        <v>16</v>
      </c>
      <c r="S89" s="497">
        <v>5</v>
      </c>
      <c r="T89" s="497" t="s">
        <v>143</v>
      </c>
      <c r="U89" s="497" t="s">
        <v>84</v>
      </c>
      <c r="V89" s="335">
        <v>2</v>
      </c>
      <c r="W89" s="497">
        <v>2</v>
      </c>
      <c r="X89" s="335">
        <v>2</v>
      </c>
      <c r="Y89" s="335">
        <v>2</v>
      </c>
      <c r="Z89" s="335">
        <v>2</v>
      </c>
      <c r="AA89" s="502">
        <f t="shared" si="22"/>
        <v>10</v>
      </c>
      <c r="AB89" s="360" t="s">
        <v>1431</v>
      </c>
      <c r="AC89" s="318">
        <f t="shared" ref="AC89:AF108" si="30">IF(AC$6=$H89,$K89,0)</f>
        <v>0</v>
      </c>
      <c r="AD89" s="318">
        <f t="shared" si="30"/>
        <v>0</v>
      </c>
      <c r="AE89" s="318">
        <f t="shared" si="30"/>
        <v>0</v>
      </c>
      <c r="AF89" s="318">
        <f t="shared" si="30"/>
        <v>0</v>
      </c>
      <c r="AG89" s="333" t="str">
        <f>IF(AV$8=H89,$J89,0)</f>
        <v>Inactive (not started)</v>
      </c>
      <c r="AH89" s="318">
        <f t="shared" ref="AH89:AK108" si="31">IF(AH$6=$H89,$J89,0)</f>
        <v>0</v>
      </c>
      <c r="AI89" s="318">
        <f t="shared" si="31"/>
        <v>0</v>
      </c>
      <c r="AJ89" s="318">
        <f t="shared" si="31"/>
        <v>0</v>
      </c>
      <c r="AK89" s="318">
        <f t="shared" si="31"/>
        <v>0</v>
      </c>
      <c r="AL89" s="353" t="str">
        <f>IF(AV$8=H89,$D89,0)</f>
        <v>DEQ/VDE</v>
      </c>
      <c r="AM89" s="318">
        <f t="shared" ref="AM89:AP108" si="32">IF(AM$6=$H89,$P89,0)</f>
        <v>0</v>
      </c>
      <c r="AN89" s="318">
        <f t="shared" si="32"/>
        <v>0</v>
      </c>
      <c r="AO89" s="318">
        <f t="shared" si="32"/>
        <v>0</v>
      </c>
      <c r="AP89" s="318">
        <f t="shared" si="32"/>
        <v>0</v>
      </c>
      <c r="AQ89" s="334" t="str">
        <f>IF(AV$8=H89,$M89,0)</f>
        <v>[DEQ Staff]</v>
      </c>
      <c r="AR89" s="318">
        <f t="shared" si="27"/>
        <v>0</v>
      </c>
      <c r="AS89" s="318">
        <f t="shared" si="27"/>
        <v>0</v>
      </c>
      <c r="AT89" s="318">
        <f t="shared" si="27"/>
        <v>0</v>
      </c>
      <c r="AU89" s="318">
        <f t="shared" si="27"/>
        <v>0</v>
      </c>
      <c r="AV89" s="320">
        <f>IF(AV$8=H89,$I89,0)</f>
        <v>2</v>
      </c>
      <c r="AW89" s="318">
        <f t="shared" ref="AW89:AZ108" si="33">IF(AW$6=$H89,$I89,0)</f>
        <v>0</v>
      </c>
      <c r="AX89" s="318">
        <f t="shared" si="33"/>
        <v>0</v>
      </c>
      <c r="AY89" s="318">
        <f t="shared" si="33"/>
        <v>0</v>
      </c>
      <c r="AZ89" s="318">
        <f t="shared" si="33"/>
        <v>0</v>
      </c>
      <c r="BA89" s="503">
        <f t="shared" si="28"/>
        <v>2</v>
      </c>
      <c r="BB89" s="504">
        <f t="shared" si="29"/>
        <v>0.2</v>
      </c>
      <c r="BC89" s="359"/>
      <c r="BD89" s="359"/>
      <c r="BE89" s="359"/>
    </row>
    <row r="90" spans="1:70" ht="150" customHeight="1" x14ac:dyDescent="0.35">
      <c r="A90" s="525" t="s">
        <v>126</v>
      </c>
      <c r="B90" s="452" t="s">
        <v>494</v>
      </c>
      <c r="C90" s="525" t="s">
        <v>1429</v>
      </c>
      <c r="D90" s="469" t="s">
        <v>852</v>
      </c>
      <c r="E90" s="452" t="s">
        <v>494</v>
      </c>
      <c r="F90" s="525" t="s">
        <v>735</v>
      </c>
      <c r="G90" s="525" t="s">
        <v>1559</v>
      </c>
      <c r="H90" s="527" t="s">
        <v>699</v>
      </c>
      <c r="I90" s="453">
        <v>2</v>
      </c>
      <c r="J90" s="538" t="s">
        <v>839</v>
      </c>
      <c r="K90" s="453" t="s">
        <v>1412</v>
      </c>
      <c r="L90" s="453"/>
      <c r="M90" s="463" t="s">
        <v>845</v>
      </c>
      <c r="N90" s="526">
        <v>45565</v>
      </c>
      <c r="O90" s="526" t="s">
        <v>888</v>
      </c>
      <c r="P90" s="470" t="s">
        <v>1432</v>
      </c>
      <c r="Q90" s="460" t="s">
        <v>145</v>
      </c>
      <c r="R90" s="452" t="s">
        <v>16</v>
      </c>
      <c r="S90" s="452">
        <v>5</v>
      </c>
      <c r="T90" s="452" t="s">
        <v>143</v>
      </c>
      <c r="U90" s="452" t="s">
        <v>84</v>
      </c>
      <c r="V90" s="471">
        <v>2</v>
      </c>
      <c r="W90" s="471">
        <v>2</v>
      </c>
      <c r="X90" s="471">
        <v>2</v>
      </c>
      <c r="Y90" s="471">
        <v>2</v>
      </c>
      <c r="Z90" s="471">
        <v>2</v>
      </c>
      <c r="AA90" s="452">
        <f t="shared" ref="AA90:AA121" si="34">SUM(V90:Z90)</f>
        <v>10</v>
      </c>
      <c r="AB90" s="337" t="s">
        <v>1431</v>
      </c>
      <c r="AC90" s="444" t="str">
        <f t="shared" si="30"/>
        <v>DEQ participates annually in the Virginia Orphaned Lands Advisory Committee (OLAC) coordinated by Virginia Energy. Virginia Energy collaborates with DEQ on NPS Annual Reports and reports BMPS in DEQ’s BMP Warehouse. Virginia Energy receives funding from the Section 319(h) NPS Program to conduct inventories of abandoned mineral mined lands (AMML) to assist in prioritizing sites for reclamation. This inventory has been an important priority, as it provides the capacity to target impaired waterbodies (as well as headwaters) known to support high quality or healthy waters. Virginia Energy has prioritized reclamation sites identified in the various inventories based on identified TMDL waters. The mine land inventories provide an ongoing basis for prioritizing and assessing program effectiveness.</v>
      </c>
      <c r="AD90" s="318">
        <f t="shared" si="30"/>
        <v>0</v>
      </c>
      <c r="AE90" s="318">
        <f t="shared" si="30"/>
        <v>0</v>
      </c>
      <c r="AF90" s="318">
        <f t="shared" si="30"/>
        <v>0</v>
      </c>
      <c r="AG90" s="333" t="s">
        <v>1071</v>
      </c>
      <c r="AH90" s="444" t="str">
        <f t="shared" si="31"/>
        <v>Active</v>
      </c>
      <c r="AI90" s="318">
        <f t="shared" si="31"/>
        <v>0</v>
      </c>
      <c r="AJ90" s="318">
        <f t="shared" si="31"/>
        <v>0</v>
      </c>
      <c r="AK90" s="318">
        <f t="shared" si="31"/>
        <v>0</v>
      </c>
      <c r="AL90" s="348" t="s">
        <v>1430</v>
      </c>
      <c r="AM90" s="444" t="str">
        <f t="shared" si="32"/>
        <v>VDE/DEQ</v>
      </c>
      <c r="AN90" s="318">
        <f t="shared" si="32"/>
        <v>0</v>
      </c>
      <c r="AO90" s="318">
        <f t="shared" si="32"/>
        <v>0</v>
      </c>
      <c r="AP90" s="318">
        <f t="shared" si="32"/>
        <v>0</v>
      </c>
      <c r="AQ90" s="334" t="s">
        <v>845</v>
      </c>
      <c r="AR90" s="444" t="str">
        <f t="shared" ref="AR90:AU109" si="35">IF(AR$6=$H90,$M90,0)</f>
        <v>[DEQ Staff]</v>
      </c>
      <c r="AS90" s="318">
        <f t="shared" si="35"/>
        <v>0</v>
      </c>
      <c r="AT90" s="318">
        <f t="shared" si="35"/>
        <v>0</v>
      </c>
      <c r="AU90" s="318">
        <f t="shared" si="35"/>
        <v>0</v>
      </c>
      <c r="AV90" s="357">
        <v>2</v>
      </c>
      <c r="AW90" s="444">
        <f t="shared" si="33"/>
        <v>2</v>
      </c>
      <c r="AX90" s="318">
        <f t="shared" si="33"/>
        <v>0</v>
      </c>
      <c r="AY90" s="318">
        <f t="shared" si="33"/>
        <v>0</v>
      </c>
      <c r="AZ90" s="459">
        <f t="shared" si="33"/>
        <v>0</v>
      </c>
      <c r="BA90" s="527">
        <f t="shared" si="28"/>
        <v>4</v>
      </c>
      <c r="BB90" s="528">
        <f t="shared" si="29"/>
        <v>0.4</v>
      </c>
      <c r="BF90" s="264"/>
      <c r="BG90" s="264"/>
      <c r="BH90" s="264"/>
      <c r="BI90" s="264"/>
      <c r="BJ90" s="264"/>
      <c r="BK90" s="264"/>
      <c r="BL90" s="264"/>
      <c r="BM90" s="264"/>
      <c r="BN90" s="264"/>
      <c r="BO90" s="264"/>
      <c r="BP90" s="264"/>
      <c r="BQ90" s="264"/>
      <c r="BR90" s="264"/>
    </row>
    <row r="91" spans="1:70" s="261" customFormat="1" ht="143" hidden="1" x14ac:dyDescent="0.35">
      <c r="A91" s="399" t="s">
        <v>101</v>
      </c>
      <c r="B91" s="399" t="s">
        <v>483</v>
      </c>
      <c r="C91" s="399" t="s">
        <v>105</v>
      </c>
      <c r="D91" s="305" t="s">
        <v>37</v>
      </c>
      <c r="E91" s="399" t="s">
        <v>483</v>
      </c>
      <c r="F91" s="399" t="s">
        <v>736</v>
      </c>
      <c r="G91" s="399" t="s">
        <v>186</v>
      </c>
      <c r="H91" s="396" t="s">
        <v>696</v>
      </c>
      <c r="I91" s="477">
        <v>1</v>
      </c>
      <c r="J91" s="396" t="s">
        <v>839</v>
      </c>
      <c r="K91" s="396" t="s">
        <v>1178</v>
      </c>
      <c r="L91" s="402"/>
      <c r="M91" s="308" t="s">
        <v>845</v>
      </c>
      <c r="N91" s="479">
        <v>45565</v>
      </c>
      <c r="O91" s="479" t="s">
        <v>888</v>
      </c>
      <c r="P91" s="345" t="s">
        <v>37</v>
      </c>
      <c r="Q91" s="312" t="s">
        <v>106</v>
      </c>
      <c r="R91" s="399" t="s">
        <v>16</v>
      </c>
      <c r="S91" s="399">
        <v>1</v>
      </c>
      <c r="T91" s="399" t="s">
        <v>104</v>
      </c>
      <c r="U91" s="399" t="s">
        <v>100</v>
      </c>
      <c r="V91" s="312">
        <v>1</v>
      </c>
      <c r="W91" s="489">
        <v>1</v>
      </c>
      <c r="X91" s="349">
        <v>1</v>
      </c>
      <c r="Y91" s="349">
        <v>1</v>
      </c>
      <c r="Z91" s="349">
        <v>1</v>
      </c>
      <c r="AA91" s="510">
        <f t="shared" si="34"/>
        <v>5</v>
      </c>
      <c r="AB91" s="303" t="s">
        <v>1178</v>
      </c>
      <c r="AC91" s="318">
        <f t="shared" si="30"/>
        <v>0</v>
      </c>
      <c r="AD91" s="318">
        <f t="shared" si="30"/>
        <v>0</v>
      </c>
      <c r="AE91" s="318">
        <f t="shared" si="30"/>
        <v>0</v>
      </c>
      <c r="AF91" s="318">
        <f t="shared" si="30"/>
        <v>0</v>
      </c>
      <c r="AG91" s="319" t="str">
        <f>IF(AV$8=H91,$J91,0)</f>
        <v>Active</v>
      </c>
      <c r="AH91" s="318">
        <f t="shared" si="31"/>
        <v>0</v>
      </c>
      <c r="AI91" s="318">
        <f t="shared" si="31"/>
        <v>0</v>
      </c>
      <c r="AJ91" s="318">
        <f t="shared" si="31"/>
        <v>0</v>
      </c>
      <c r="AK91" s="318">
        <f t="shared" si="31"/>
        <v>0</v>
      </c>
      <c r="AL91" s="347" t="str">
        <f>IF(AV$8=H91,$D91,0)</f>
        <v>DEQ/DCR</v>
      </c>
      <c r="AM91" s="318">
        <f t="shared" si="32"/>
        <v>0</v>
      </c>
      <c r="AN91" s="318">
        <f t="shared" si="32"/>
        <v>0</v>
      </c>
      <c r="AO91" s="318">
        <f t="shared" si="32"/>
        <v>0</v>
      </c>
      <c r="AP91" s="318">
        <f t="shared" si="32"/>
        <v>0</v>
      </c>
      <c r="AQ91" s="318" t="str">
        <f>IF(AV$8=H91,$M91,0)</f>
        <v>[DEQ Staff]</v>
      </c>
      <c r="AR91" s="318">
        <f t="shared" si="35"/>
        <v>0</v>
      </c>
      <c r="AS91" s="318">
        <f t="shared" si="35"/>
        <v>0</v>
      </c>
      <c r="AT91" s="318">
        <f t="shared" si="35"/>
        <v>0</v>
      </c>
      <c r="AU91" s="318">
        <f t="shared" si="35"/>
        <v>0</v>
      </c>
      <c r="AV91" s="320">
        <f>IF(AV$8=H91,$I91,0)</f>
        <v>1</v>
      </c>
      <c r="AW91" s="318">
        <f t="shared" si="33"/>
        <v>0</v>
      </c>
      <c r="AX91" s="318">
        <f t="shared" si="33"/>
        <v>0</v>
      </c>
      <c r="AY91" s="318">
        <f t="shared" si="33"/>
        <v>0</v>
      </c>
      <c r="AZ91" s="318">
        <f t="shared" si="33"/>
        <v>0</v>
      </c>
      <c r="BA91" s="511">
        <f t="shared" si="28"/>
        <v>1</v>
      </c>
      <c r="BB91" s="512">
        <f t="shared" si="29"/>
        <v>0.2</v>
      </c>
      <c r="BC91" s="359"/>
      <c r="BD91" s="359"/>
      <c r="BE91" s="359"/>
      <c r="BF91" s="275"/>
      <c r="BG91" s="275"/>
      <c r="BH91" s="275"/>
      <c r="BI91" s="275"/>
      <c r="BJ91" s="275"/>
      <c r="BK91" s="275"/>
      <c r="BL91" s="275"/>
      <c r="BM91" s="275"/>
      <c r="BN91" s="275"/>
      <c r="BO91" s="275"/>
      <c r="BP91" s="275"/>
      <c r="BQ91" s="275"/>
      <c r="BR91" s="275"/>
    </row>
    <row r="92" spans="1:70" ht="39" x14ac:dyDescent="0.35">
      <c r="A92" s="324" t="s">
        <v>101</v>
      </c>
      <c r="B92" s="325" t="s">
        <v>483</v>
      </c>
      <c r="C92" s="324" t="s">
        <v>105</v>
      </c>
      <c r="D92" s="468" t="s">
        <v>852</v>
      </c>
      <c r="E92" s="325" t="s">
        <v>483</v>
      </c>
      <c r="F92" s="324" t="s">
        <v>736</v>
      </c>
      <c r="G92" s="324" t="s">
        <v>1560</v>
      </c>
      <c r="H92" s="455" t="s">
        <v>699</v>
      </c>
      <c r="I92" s="270">
        <v>1</v>
      </c>
      <c r="J92" s="446" t="s">
        <v>839</v>
      </c>
      <c r="K92" s="270" t="s">
        <v>1414</v>
      </c>
      <c r="L92" s="270" t="s">
        <v>1472</v>
      </c>
      <c r="M92" s="463" t="s">
        <v>845</v>
      </c>
      <c r="N92" s="447">
        <v>45565</v>
      </c>
      <c r="O92" s="447" t="s">
        <v>888</v>
      </c>
      <c r="P92" s="472" t="s">
        <v>37</v>
      </c>
      <c r="Q92" s="458" t="s">
        <v>106</v>
      </c>
      <c r="R92" s="325" t="s">
        <v>16</v>
      </c>
      <c r="S92" s="325">
        <v>1</v>
      </c>
      <c r="T92" s="325" t="s">
        <v>104</v>
      </c>
      <c r="U92" s="325" t="s">
        <v>100</v>
      </c>
      <c r="V92" s="465">
        <v>1</v>
      </c>
      <c r="W92" s="325">
        <v>1</v>
      </c>
      <c r="X92" s="349">
        <v>1</v>
      </c>
      <c r="Y92" s="349">
        <v>1</v>
      </c>
      <c r="Z92" s="349">
        <v>1</v>
      </c>
      <c r="AA92" s="325">
        <f t="shared" si="34"/>
        <v>5</v>
      </c>
      <c r="AB92" s="307" t="s">
        <v>1178</v>
      </c>
      <c r="AC92" s="444" t="str">
        <f t="shared" si="30"/>
        <v>DEQ has provided significant data and funding from Section 319(h), CBIG, and NOAA CZM to support the Program and broaden its applicability through ongoing partnerships with VDOF, NGOs, and the private sector.</v>
      </c>
      <c r="AD92" s="318">
        <f t="shared" si="30"/>
        <v>0</v>
      </c>
      <c r="AE92" s="318">
        <f t="shared" si="30"/>
        <v>0</v>
      </c>
      <c r="AF92" s="318">
        <f t="shared" si="30"/>
        <v>0</v>
      </c>
      <c r="AG92" s="319" t="s">
        <v>839</v>
      </c>
      <c r="AH92" s="444" t="str">
        <f t="shared" si="31"/>
        <v>Active</v>
      </c>
      <c r="AI92" s="318">
        <f t="shared" si="31"/>
        <v>0</v>
      </c>
      <c r="AJ92" s="318">
        <f t="shared" si="31"/>
        <v>0</v>
      </c>
      <c r="AK92" s="318">
        <f t="shared" si="31"/>
        <v>0</v>
      </c>
      <c r="AL92" s="348" t="s">
        <v>37</v>
      </c>
      <c r="AM92" s="444" t="str">
        <f t="shared" si="32"/>
        <v>DEQ/DCR</v>
      </c>
      <c r="AN92" s="318">
        <f t="shared" si="32"/>
        <v>0</v>
      </c>
      <c r="AO92" s="318">
        <f t="shared" si="32"/>
        <v>0</v>
      </c>
      <c r="AP92" s="318">
        <f t="shared" si="32"/>
        <v>0</v>
      </c>
      <c r="AQ92" s="318" t="s">
        <v>845</v>
      </c>
      <c r="AR92" s="444" t="str">
        <f t="shared" si="35"/>
        <v>[DEQ Staff]</v>
      </c>
      <c r="AS92" s="318">
        <f t="shared" si="35"/>
        <v>0</v>
      </c>
      <c r="AT92" s="318">
        <f t="shared" si="35"/>
        <v>0</v>
      </c>
      <c r="AU92" s="318">
        <f t="shared" si="35"/>
        <v>0</v>
      </c>
      <c r="AV92" s="348">
        <v>1</v>
      </c>
      <c r="AW92" s="444">
        <f t="shared" si="33"/>
        <v>1</v>
      </c>
      <c r="AX92" s="318">
        <f t="shared" si="33"/>
        <v>0</v>
      </c>
      <c r="AY92" s="318">
        <f t="shared" si="33"/>
        <v>0</v>
      </c>
      <c r="AZ92" s="459">
        <f t="shared" si="33"/>
        <v>0</v>
      </c>
      <c r="BA92" s="455">
        <f t="shared" si="28"/>
        <v>2</v>
      </c>
      <c r="BB92" s="456">
        <f t="shared" si="29"/>
        <v>0.4</v>
      </c>
      <c r="BF92" s="264"/>
      <c r="BG92" s="264"/>
      <c r="BH92" s="264"/>
      <c r="BI92" s="264"/>
      <c r="BJ92" s="264"/>
      <c r="BK92" s="264"/>
      <c r="BL92" s="264"/>
      <c r="BM92" s="264"/>
      <c r="BN92" s="264"/>
      <c r="BO92" s="264"/>
      <c r="BP92" s="264"/>
      <c r="BQ92" s="264"/>
      <c r="BR92" s="264"/>
    </row>
    <row r="93" spans="1:70" s="261" customFormat="1" ht="130" hidden="1" x14ac:dyDescent="0.35">
      <c r="A93" s="399" t="s">
        <v>101</v>
      </c>
      <c r="B93" s="399" t="s">
        <v>484</v>
      </c>
      <c r="C93" s="399" t="s">
        <v>108</v>
      </c>
      <c r="D93" s="305" t="s">
        <v>10</v>
      </c>
      <c r="E93" s="399" t="s">
        <v>874</v>
      </c>
      <c r="F93" s="399" t="s">
        <v>877</v>
      </c>
      <c r="G93" s="399" t="s">
        <v>186</v>
      </c>
      <c r="H93" s="396" t="s">
        <v>696</v>
      </c>
      <c r="I93" s="477">
        <v>1</v>
      </c>
      <c r="J93" s="396" t="s">
        <v>839</v>
      </c>
      <c r="K93" s="396" t="s">
        <v>1173</v>
      </c>
      <c r="L93" s="402"/>
      <c r="M93" s="308" t="s">
        <v>845</v>
      </c>
      <c r="N93" s="479">
        <v>45565</v>
      </c>
      <c r="O93" s="479" t="s">
        <v>888</v>
      </c>
      <c r="P93" s="345" t="s">
        <v>10</v>
      </c>
      <c r="Q93" s="312" t="s">
        <v>109</v>
      </c>
      <c r="R93" s="399" t="s">
        <v>20</v>
      </c>
      <c r="S93" s="399">
        <v>2</v>
      </c>
      <c r="T93" s="399" t="s">
        <v>107</v>
      </c>
      <c r="U93" s="399">
        <v>1</v>
      </c>
      <c r="V93" s="312">
        <v>1</v>
      </c>
      <c r="W93" s="489">
        <v>1</v>
      </c>
      <c r="X93" s="349">
        <v>1</v>
      </c>
      <c r="Y93" s="349">
        <v>1</v>
      </c>
      <c r="Z93" s="349">
        <v>1</v>
      </c>
      <c r="AA93" s="510">
        <f t="shared" si="34"/>
        <v>5</v>
      </c>
      <c r="AB93" s="303" t="s">
        <v>1173</v>
      </c>
      <c r="AC93" s="318">
        <f t="shared" si="30"/>
        <v>0</v>
      </c>
      <c r="AD93" s="318">
        <f t="shared" si="30"/>
        <v>0</v>
      </c>
      <c r="AE93" s="318">
        <f t="shared" si="30"/>
        <v>0</v>
      </c>
      <c r="AF93" s="318">
        <f t="shared" si="30"/>
        <v>0</v>
      </c>
      <c r="AG93" s="319" t="str">
        <f>IF(AV$8=H93,$J93,0)</f>
        <v>Active</v>
      </c>
      <c r="AH93" s="318">
        <f t="shared" si="31"/>
        <v>0</v>
      </c>
      <c r="AI93" s="318">
        <f t="shared" si="31"/>
        <v>0</v>
      </c>
      <c r="AJ93" s="318">
        <f t="shared" si="31"/>
        <v>0</v>
      </c>
      <c r="AK93" s="318">
        <f t="shared" si="31"/>
        <v>0</v>
      </c>
      <c r="AL93" s="347" t="str">
        <f>IF(AV$8=H93,$D93,0)</f>
        <v>DEQ</v>
      </c>
      <c r="AM93" s="318">
        <f t="shared" si="32"/>
        <v>0</v>
      </c>
      <c r="AN93" s="318">
        <f t="shared" si="32"/>
        <v>0</v>
      </c>
      <c r="AO93" s="318">
        <f t="shared" si="32"/>
        <v>0</v>
      </c>
      <c r="AP93" s="318">
        <f t="shared" si="32"/>
        <v>0</v>
      </c>
      <c r="AQ93" s="318" t="str">
        <f>IF(AV$8=H93,$M93,0)</f>
        <v>[DEQ Staff]</v>
      </c>
      <c r="AR93" s="318">
        <f t="shared" si="35"/>
        <v>0</v>
      </c>
      <c r="AS93" s="318">
        <f t="shared" si="35"/>
        <v>0</v>
      </c>
      <c r="AT93" s="318">
        <f t="shared" si="35"/>
        <v>0</v>
      </c>
      <c r="AU93" s="318">
        <f t="shared" si="35"/>
        <v>0</v>
      </c>
      <c r="AV93" s="320">
        <f>IF(AV$8=H93,$I93,0)</f>
        <v>1</v>
      </c>
      <c r="AW93" s="318">
        <f t="shared" si="33"/>
        <v>0</v>
      </c>
      <c r="AX93" s="318">
        <f t="shared" si="33"/>
        <v>0</v>
      </c>
      <c r="AY93" s="318">
        <f t="shared" si="33"/>
        <v>0</v>
      </c>
      <c r="AZ93" s="318">
        <f t="shared" si="33"/>
        <v>0</v>
      </c>
      <c r="BA93" s="511">
        <f t="shared" si="28"/>
        <v>1</v>
      </c>
      <c r="BB93" s="512">
        <f t="shared" si="29"/>
        <v>0.2</v>
      </c>
      <c r="BC93" s="359"/>
      <c r="BD93" s="359"/>
      <c r="BE93" s="359"/>
      <c r="BF93" s="275"/>
      <c r="BG93" s="275"/>
      <c r="BH93" s="275"/>
      <c r="BI93" s="275"/>
      <c r="BJ93" s="275"/>
      <c r="BK93" s="275"/>
      <c r="BL93" s="275"/>
      <c r="BM93" s="275"/>
      <c r="BN93" s="275"/>
      <c r="BO93" s="275"/>
      <c r="BP93" s="275"/>
      <c r="BQ93" s="275"/>
      <c r="BR93" s="275"/>
    </row>
    <row r="94" spans="1:70" ht="65" x14ac:dyDescent="0.35">
      <c r="A94" s="324" t="s">
        <v>101</v>
      </c>
      <c r="B94" s="325" t="s">
        <v>484</v>
      </c>
      <c r="C94" s="324" t="s">
        <v>108</v>
      </c>
      <c r="D94" s="468" t="s">
        <v>852</v>
      </c>
      <c r="E94" s="325" t="s">
        <v>874</v>
      </c>
      <c r="F94" s="324" t="s">
        <v>877</v>
      </c>
      <c r="G94" s="324" t="s">
        <v>1560</v>
      </c>
      <c r="H94" s="455" t="s">
        <v>699</v>
      </c>
      <c r="I94" s="270">
        <v>1</v>
      </c>
      <c r="J94" s="446" t="s">
        <v>839</v>
      </c>
      <c r="K94" s="270" t="s">
        <v>1415</v>
      </c>
      <c r="L94" s="270" t="s">
        <v>1473</v>
      </c>
      <c r="M94" s="463" t="s">
        <v>845</v>
      </c>
      <c r="N94" s="447">
        <v>45565</v>
      </c>
      <c r="O94" s="447" t="s">
        <v>888</v>
      </c>
      <c r="P94" s="472" t="s">
        <v>10</v>
      </c>
      <c r="Q94" s="458" t="s">
        <v>109</v>
      </c>
      <c r="R94" s="325" t="s">
        <v>20</v>
      </c>
      <c r="S94" s="325">
        <v>2</v>
      </c>
      <c r="T94" s="325" t="s">
        <v>107</v>
      </c>
      <c r="U94" s="325">
        <v>1</v>
      </c>
      <c r="V94" s="465">
        <v>1</v>
      </c>
      <c r="W94" s="325">
        <v>1</v>
      </c>
      <c r="X94" s="349">
        <v>1</v>
      </c>
      <c r="Y94" s="349">
        <v>1</v>
      </c>
      <c r="Z94" s="349">
        <v>1</v>
      </c>
      <c r="AA94" s="325">
        <f t="shared" si="34"/>
        <v>5</v>
      </c>
      <c r="AB94" s="307" t="s">
        <v>1173</v>
      </c>
      <c r="AC94" s="444" t="str">
        <f t="shared" si="30"/>
        <v>Chesapeake Bay Preservation Act (CBPA) compliance reviews continued to be conducted for the Tidewater localities subject to the CBPA. DEQ Local Government Assistance Program staff have been striving for all 84 CBPA localities to be in the position of completing the periodic (every five years) compliance review of their local program by the end of calendar year 2020.</v>
      </c>
      <c r="AD94" s="318">
        <f t="shared" si="30"/>
        <v>0</v>
      </c>
      <c r="AE94" s="318">
        <f t="shared" si="30"/>
        <v>0</v>
      </c>
      <c r="AF94" s="318">
        <f t="shared" si="30"/>
        <v>0</v>
      </c>
      <c r="AG94" s="319" t="s">
        <v>839</v>
      </c>
      <c r="AH94" s="444" t="str">
        <f t="shared" si="31"/>
        <v>Active</v>
      </c>
      <c r="AI94" s="318">
        <f t="shared" si="31"/>
        <v>0</v>
      </c>
      <c r="AJ94" s="318">
        <f t="shared" si="31"/>
        <v>0</v>
      </c>
      <c r="AK94" s="318">
        <f t="shared" si="31"/>
        <v>0</v>
      </c>
      <c r="AL94" s="348" t="s">
        <v>10</v>
      </c>
      <c r="AM94" s="444" t="str">
        <f t="shared" si="32"/>
        <v>DEQ</v>
      </c>
      <c r="AN94" s="318">
        <f t="shared" si="32"/>
        <v>0</v>
      </c>
      <c r="AO94" s="318">
        <f t="shared" si="32"/>
        <v>0</v>
      </c>
      <c r="AP94" s="318">
        <f t="shared" si="32"/>
        <v>0</v>
      </c>
      <c r="AQ94" s="318" t="s">
        <v>845</v>
      </c>
      <c r="AR94" s="444" t="str">
        <f t="shared" si="35"/>
        <v>[DEQ Staff]</v>
      </c>
      <c r="AS94" s="318">
        <f t="shared" si="35"/>
        <v>0</v>
      </c>
      <c r="AT94" s="318">
        <f t="shared" si="35"/>
        <v>0</v>
      </c>
      <c r="AU94" s="318">
        <f t="shared" si="35"/>
        <v>0</v>
      </c>
      <c r="AV94" s="348">
        <v>1</v>
      </c>
      <c r="AW94" s="444">
        <f t="shared" si="33"/>
        <v>1</v>
      </c>
      <c r="AX94" s="318">
        <f t="shared" si="33"/>
        <v>0</v>
      </c>
      <c r="AY94" s="318">
        <f t="shared" si="33"/>
        <v>0</v>
      </c>
      <c r="AZ94" s="459">
        <f t="shared" si="33"/>
        <v>0</v>
      </c>
      <c r="BA94" s="455">
        <f t="shared" si="28"/>
        <v>2</v>
      </c>
      <c r="BB94" s="456">
        <f t="shared" si="29"/>
        <v>0.4</v>
      </c>
      <c r="BF94" s="264"/>
      <c r="BG94" s="264"/>
      <c r="BH94" s="264"/>
      <c r="BI94" s="264"/>
      <c r="BJ94" s="264"/>
      <c r="BK94" s="264"/>
      <c r="BL94" s="264"/>
      <c r="BM94" s="264"/>
      <c r="BN94" s="264"/>
      <c r="BO94" s="264"/>
      <c r="BP94" s="264"/>
      <c r="BQ94" s="264"/>
      <c r="BR94" s="264"/>
    </row>
    <row r="95" spans="1:70" s="261" customFormat="1" ht="91" hidden="1" x14ac:dyDescent="0.35">
      <c r="A95" s="399" t="s">
        <v>101</v>
      </c>
      <c r="B95" s="399" t="s">
        <v>484</v>
      </c>
      <c r="C95" s="399" t="s">
        <v>108</v>
      </c>
      <c r="D95" s="305" t="s">
        <v>10</v>
      </c>
      <c r="E95" s="399" t="s">
        <v>875</v>
      </c>
      <c r="F95" s="399" t="s">
        <v>876</v>
      </c>
      <c r="G95" s="399" t="s">
        <v>186</v>
      </c>
      <c r="H95" s="396" t="s">
        <v>696</v>
      </c>
      <c r="I95" s="477">
        <v>1</v>
      </c>
      <c r="J95" s="396" t="s">
        <v>839</v>
      </c>
      <c r="K95" s="396" t="s">
        <v>1175</v>
      </c>
      <c r="L95" s="402"/>
      <c r="M95" s="308" t="s">
        <v>845</v>
      </c>
      <c r="N95" s="479">
        <v>45565</v>
      </c>
      <c r="O95" s="479" t="s">
        <v>888</v>
      </c>
      <c r="P95" s="345" t="s">
        <v>10</v>
      </c>
      <c r="Q95" s="312" t="s">
        <v>109</v>
      </c>
      <c r="R95" s="399" t="s">
        <v>20</v>
      </c>
      <c r="S95" s="399">
        <v>2</v>
      </c>
      <c r="T95" s="399" t="s">
        <v>107</v>
      </c>
      <c r="U95" s="399">
        <v>1</v>
      </c>
      <c r="V95" s="312">
        <v>1</v>
      </c>
      <c r="W95" s="489">
        <v>1</v>
      </c>
      <c r="X95" s="349">
        <v>1</v>
      </c>
      <c r="Y95" s="349">
        <v>1</v>
      </c>
      <c r="Z95" s="349">
        <v>1</v>
      </c>
      <c r="AA95" s="510">
        <f t="shared" si="34"/>
        <v>5</v>
      </c>
      <c r="AB95" s="303" t="s">
        <v>1175</v>
      </c>
      <c r="AC95" s="318">
        <f t="shared" si="30"/>
        <v>0</v>
      </c>
      <c r="AD95" s="318">
        <f t="shared" si="30"/>
        <v>0</v>
      </c>
      <c r="AE95" s="318">
        <f t="shared" si="30"/>
        <v>0</v>
      </c>
      <c r="AF95" s="318">
        <f t="shared" si="30"/>
        <v>0</v>
      </c>
      <c r="AG95" s="319" t="str">
        <f>IF(AV$8=H95,$J95,0)</f>
        <v>Active</v>
      </c>
      <c r="AH95" s="318">
        <f t="shared" si="31"/>
        <v>0</v>
      </c>
      <c r="AI95" s="318">
        <f t="shared" si="31"/>
        <v>0</v>
      </c>
      <c r="AJ95" s="318">
        <f t="shared" si="31"/>
        <v>0</v>
      </c>
      <c r="AK95" s="318">
        <f t="shared" si="31"/>
        <v>0</v>
      </c>
      <c r="AL95" s="347" t="str">
        <f>IF(AV$8=H95,$D95,0)</f>
        <v>DEQ</v>
      </c>
      <c r="AM95" s="318">
        <f t="shared" si="32"/>
        <v>0</v>
      </c>
      <c r="AN95" s="318">
        <f t="shared" si="32"/>
        <v>0</v>
      </c>
      <c r="AO95" s="318">
        <f t="shared" si="32"/>
        <v>0</v>
      </c>
      <c r="AP95" s="318">
        <f t="shared" si="32"/>
        <v>0</v>
      </c>
      <c r="AQ95" s="318" t="str">
        <f>IF(AV$8=H95,$M95,0)</f>
        <v>[DEQ Staff]</v>
      </c>
      <c r="AR95" s="318">
        <f t="shared" si="35"/>
        <v>0</v>
      </c>
      <c r="AS95" s="318">
        <f t="shared" si="35"/>
        <v>0</v>
      </c>
      <c r="AT95" s="318">
        <f t="shared" si="35"/>
        <v>0</v>
      </c>
      <c r="AU95" s="318">
        <f t="shared" si="35"/>
        <v>0</v>
      </c>
      <c r="AV95" s="320">
        <f>IF(AV$8=H95,$I95,0)</f>
        <v>1</v>
      </c>
      <c r="AW95" s="318">
        <f t="shared" si="33"/>
        <v>0</v>
      </c>
      <c r="AX95" s="318">
        <f t="shared" si="33"/>
        <v>0</v>
      </c>
      <c r="AY95" s="318">
        <f t="shared" si="33"/>
        <v>0</v>
      </c>
      <c r="AZ95" s="318">
        <f t="shared" si="33"/>
        <v>0</v>
      </c>
      <c r="BA95" s="511">
        <f t="shared" si="28"/>
        <v>1</v>
      </c>
      <c r="BB95" s="512">
        <f t="shared" si="29"/>
        <v>0.2</v>
      </c>
      <c r="BC95" s="359"/>
      <c r="BD95" s="359"/>
      <c r="BE95" s="359"/>
      <c r="BF95" s="275"/>
      <c r="BG95" s="275"/>
      <c r="BH95" s="275"/>
      <c r="BI95" s="275"/>
      <c r="BJ95" s="275"/>
      <c r="BK95" s="275"/>
      <c r="BL95" s="275"/>
      <c r="BM95" s="275"/>
      <c r="BN95" s="275"/>
      <c r="BO95" s="275"/>
      <c r="BP95" s="275"/>
      <c r="BQ95" s="275"/>
      <c r="BR95" s="275"/>
    </row>
    <row r="96" spans="1:70" ht="86.25" customHeight="1" x14ac:dyDescent="0.35">
      <c r="A96" s="324" t="s">
        <v>101</v>
      </c>
      <c r="B96" s="325" t="s">
        <v>484</v>
      </c>
      <c r="C96" s="324" t="s">
        <v>108</v>
      </c>
      <c r="D96" s="468" t="s">
        <v>852</v>
      </c>
      <c r="E96" s="325" t="s">
        <v>875</v>
      </c>
      <c r="F96" s="324" t="s">
        <v>876</v>
      </c>
      <c r="G96" s="324" t="s">
        <v>1560</v>
      </c>
      <c r="H96" s="455" t="s">
        <v>699</v>
      </c>
      <c r="I96" s="270">
        <v>1</v>
      </c>
      <c r="J96" s="446" t="s">
        <v>839</v>
      </c>
      <c r="K96" s="270" t="s">
        <v>1417</v>
      </c>
      <c r="L96" s="270" t="s">
        <v>1474</v>
      </c>
      <c r="M96" s="463" t="s">
        <v>845</v>
      </c>
      <c r="N96" s="447">
        <v>45565</v>
      </c>
      <c r="O96" s="447" t="s">
        <v>888</v>
      </c>
      <c r="P96" s="472" t="s">
        <v>10</v>
      </c>
      <c r="Q96" s="458" t="s">
        <v>109</v>
      </c>
      <c r="R96" s="325" t="s">
        <v>20</v>
      </c>
      <c r="S96" s="325">
        <v>2</v>
      </c>
      <c r="T96" s="325" t="s">
        <v>107</v>
      </c>
      <c r="U96" s="325">
        <v>1</v>
      </c>
      <c r="V96" s="465">
        <v>1</v>
      </c>
      <c r="W96" s="325">
        <v>1</v>
      </c>
      <c r="X96" s="349">
        <v>1</v>
      </c>
      <c r="Y96" s="349">
        <v>1</v>
      </c>
      <c r="Z96" s="349">
        <v>1</v>
      </c>
      <c r="AA96" s="325">
        <f t="shared" si="34"/>
        <v>5</v>
      </c>
      <c r="AB96" s="307" t="s">
        <v>1175</v>
      </c>
      <c r="AC96" s="444" t="str">
        <f t="shared" si="30"/>
        <v xml:space="preserve">Section 306/306A of the Coastal Zone Management Act (CZMA) provides federal funds to implement federally‐approved CZM Programs. Section 309 of the CZMA is known as the Coastal Zone Enhancement Program. CZM in particular focuses on pollution prevention and encourages efforts at a regional and local level, particularly improvements to land use planning and zoning practices to protect coastal water quality through completion of its Coastal Needs Assessment. </v>
      </c>
      <c r="AD96" s="318">
        <f t="shared" si="30"/>
        <v>0</v>
      </c>
      <c r="AE96" s="318">
        <f t="shared" si="30"/>
        <v>0</v>
      </c>
      <c r="AF96" s="318">
        <f t="shared" si="30"/>
        <v>0</v>
      </c>
      <c r="AG96" s="319" t="s">
        <v>839</v>
      </c>
      <c r="AH96" s="444" t="str">
        <f t="shared" si="31"/>
        <v>Active</v>
      </c>
      <c r="AI96" s="318">
        <f t="shared" si="31"/>
        <v>0</v>
      </c>
      <c r="AJ96" s="318">
        <f t="shared" si="31"/>
        <v>0</v>
      </c>
      <c r="AK96" s="318">
        <f t="shared" si="31"/>
        <v>0</v>
      </c>
      <c r="AL96" s="348" t="s">
        <v>10</v>
      </c>
      <c r="AM96" s="444" t="str">
        <f t="shared" si="32"/>
        <v>DEQ</v>
      </c>
      <c r="AN96" s="318">
        <f t="shared" si="32"/>
        <v>0</v>
      </c>
      <c r="AO96" s="318">
        <f t="shared" si="32"/>
        <v>0</v>
      </c>
      <c r="AP96" s="318">
        <f t="shared" si="32"/>
        <v>0</v>
      </c>
      <c r="AQ96" s="318" t="s">
        <v>845</v>
      </c>
      <c r="AR96" s="444" t="str">
        <f t="shared" si="35"/>
        <v>[DEQ Staff]</v>
      </c>
      <c r="AS96" s="318">
        <f t="shared" si="35"/>
        <v>0</v>
      </c>
      <c r="AT96" s="318">
        <f t="shared" si="35"/>
        <v>0</v>
      </c>
      <c r="AU96" s="318">
        <f t="shared" si="35"/>
        <v>0</v>
      </c>
      <c r="AV96" s="348">
        <v>1</v>
      </c>
      <c r="AW96" s="444">
        <f t="shared" si="33"/>
        <v>1</v>
      </c>
      <c r="AX96" s="318">
        <f t="shared" si="33"/>
        <v>0</v>
      </c>
      <c r="AY96" s="318">
        <f t="shared" si="33"/>
        <v>0</v>
      </c>
      <c r="AZ96" s="459">
        <f t="shared" si="33"/>
        <v>0</v>
      </c>
      <c r="BA96" s="455">
        <f t="shared" si="28"/>
        <v>2</v>
      </c>
      <c r="BB96" s="456">
        <f t="shared" si="29"/>
        <v>0.4</v>
      </c>
      <c r="BC96" s="445"/>
      <c r="BD96" s="445"/>
      <c r="BE96" s="445"/>
      <c r="BF96" s="264"/>
      <c r="BG96" s="264"/>
      <c r="BH96" s="264"/>
      <c r="BI96" s="264"/>
      <c r="BJ96" s="264"/>
      <c r="BK96" s="264"/>
      <c r="BL96" s="264"/>
      <c r="BM96" s="264"/>
      <c r="BN96" s="264"/>
      <c r="BO96" s="264"/>
      <c r="BP96" s="264"/>
      <c r="BQ96" s="264"/>
      <c r="BR96" s="264"/>
    </row>
    <row r="97" spans="1:70" s="261" customFormat="1" ht="156" hidden="1" x14ac:dyDescent="0.35">
      <c r="A97" s="399" t="s">
        <v>101</v>
      </c>
      <c r="B97" s="399" t="s">
        <v>485</v>
      </c>
      <c r="C97" s="399" t="s">
        <v>112</v>
      </c>
      <c r="D97" s="305" t="s">
        <v>111</v>
      </c>
      <c r="E97" s="399" t="s">
        <v>485</v>
      </c>
      <c r="F97" s="399" t="s">
        <v>737</v>
      </c>
      <c r="G97" s="399" t="s">
        <v>187</v>
      </c>
      <c r="H97" s="396" t="s">
        <v>696</v>
      </c>
      <c r="I97" s="477">
        <v>1</v>
      </c>
      <c r="J97" s="396" t="s">
        <v>839</v>
      </c>
      <c r="K97" s="396" t="s">
        <v>1174</v>
      </c>
      <c r="L97" s="402"/>
      <c r="M97" s="308" t="s">
        <v>845</v>
      </c>
      <c r="N97" s="479">
        <v>45565</v>
      </c>
      <c r="O97" s="479" t="s">
        <v>887</v>
      </c>
      <c r="P97" s="345" t="s">
        <v>111</v>
      </c>
      <c r="Q97" s="312" t="s">
        <v>113</v>
      </c>
      <c r="R97" s="399" t="s">
        <v>12</v>
      </c>
      <c r="S97" s="399">
        <v>4</v>
      </c>
      <c r="T97" s="399" t="s">
        <v>110</v>
      </c>
      <c r="U97" s="399" t="s">
        <v>87</v>
      </c>
      <c r="V97" s="312">
        <v>1</v>
      </c>
      <c r="W97" s="489">
        <v>0</v>
      </c>
      <c r="X97" s="349">
        <v>1</v>
      </c>
      <c r="Y97" s="349">
        <v>0</v>
      </c>
      <c r="Z97" s="349">
        <v>1</v>
      </c>
      <c r="AA97" s="510">
        <f t="shared" si="34"/>
        <v>3</v>
      </c>
      <c r="AB97" s="303" t="s">
        <v>1174</v>
      </c>
      <c r="AC97" s="318">
        <f t="shared" si="30"/>
        <v>0</v>
      </c>
      <c r="AD97" s="318">
        <f t="shared" si="30"/>
        <v>0</v>
      </c>
      <c r="AE97" s="318">
        <f t="shared" si="30"/>
        <v>0</v>
      </c>
      <c r="AF97" s="318">
        <f t="shared" si="30"/>
        <v>0</v>
      </c>
      <c r="AG97" s="319" t="str">
        <f>IF(AV$8=H97,$J97,0)</f>
        <v>Active</v>
      </c>
      <c r="AH97" s="318">
        <f t="shared" si="31"/>
        <v>0</v>
      </c>
      <c r="AI97" s="318">
        <f t="shared" si="31"/>
        <v>0</v>
      </c>
      <c r="AJ97" s="318">
        <f t="shared" si="31"/>
        <v>0</v>
      </c>
      <c r="AK97" s="318">
        <f t="shared" si="31"/>
        <v>0</v>
      </c>
      <c r="AL97" s="347" t="str">
        <f>IF(AV$8=H97,$D97,0)</f>
        <v>VDH</v>
      </c>
      <c r="AM97" s="318">
        <f t="shared" si="32"/>
        <v>0</v>
      </c>
      <c r="AN97" s="318">
        <f t="shared" si="32"/>
        <v>0</v>
      </c>
      <c r="AO97" s="318">
        <f t="shared" si="32"/>
        <v>0</v>
      </c>
      <c r="AP97" s="318">
        <f t="shared" si="32"/>
        <v>0</v>
      </c>
      <c r="AQ97" s="318" t="str">
        <f>IF(AV$8=H97,$M97,0)</f>
        <v>[DEQ Staff]</v>
      </c>
      <c r="AR97" s="318">
        <f t="shared" si="35"/>
        <v>0</v>
      </c>
      <c r="AS97" s="318">
        <f t="shared" si="35"/>
        <v>0</v>
      </c>
      <c r="AT97" s="318">
        <f t="shared" si="35"/>
        <v>0</v>
      </c>
      <c r="AU97" s="318">
        <f t="shared" si="35"/>
        <v>0</v>
      </c>
      <c r="AV97" s="320">
        <f>IF(AV$8=H97,$I97,0)</f>
        <v>1</v>
      </c>
      <c r="AW97" s="318">
        <f t="shared" si="33"/>
        <v>0</v>
      </c>
      <c r="AX97" s="318">
        <f t="shared" si="33"/>
        <v>0</v>
      </c>
      <c r="AY97" s="318">
        <f t="shared" si="33"/>
        <v>0</v>
      </c>
      <c r="AZ97" s="318">
        <f t="shared" si="33"/>
        <v>0</v>
      </c>
      <c r="BA97" s="511">
        <f t="shared" si="28"/>
        <v>1</v>
      </c>
      <c r="BB97" s="512">
        <f t="shared" si="29"/>
        <v>0.33333333333333331</v>
      </c>
      <c r="BC97" s="359"/>
      <c r="BD97" s="359"/>
      <c r="BE97" s="359"/>
      <c r="BF97" s="275"/>
      <c r="BG97" s="275"/>
      <c r="BH97" s="275"/>
      <c r="BI97" s="275"/>
      <c r="BJ97" s="275"/>
      <c r="BK97" s="275"/>
      <c r="BL97" s="275"/>
      <c r="BM97" s="275"/>
      <c r="BN97" s="275"/>
      <c r="BO97" s="275"/>
      <c r="BP97" s="275"/>
      <c r="BQ97" s="275"/>
      <c r="BR97" s="275"/>
    </row>
    <row r="98" spans="1:70" ht="104" x14ac:dyDescent="0.35">
      <c r="A98" s="324" t="s">
        <v>101</v>
      </c>
      <c r="B98" s="325" t="s">
        <v>485</v>
      </c>
      <c r="C98" s="324" t="s">
        <v>112</v>
      </c>
      <c r="D98" s="468" t="s">
        <v>852</v>
      </c>
      <c r="E98" s="325" t="s">
        <v>485</v>
      </c>
      <c r="F98" s="324" t="s">
        <v>737</v>
      </c>
      <c r="G98" s="324" t="s">
        <v>1559</v>
      </c>
      <c r="H98" s="455" t="s">
        <v>699</v>
      </c>
      <c r="I98" s="270">
        <v>1</v>
      </c>
      <c r="J98" s="446" t="s">
        <v>839</v>
      </c>
      <c r="K98" s="270" t="s">
        <v>1416</v>
      </c>
      <c r="L98" s="270" t="s">
        <v>1475</v>
      </c>
      <c r="M98" s="463" t="s">
        <v>845</v>
      </c>
      <c r="N98" s="447">
        <v>45565</v>
      </c>
      <c r="O98" s="447" t="s">
        <v>887</v>
      </c>
      <c r="P98" s="472" t="s">
        <v>111</v>
      </c>
      <c r="Q98" s="458" t="s">
        <v>113</v>
      </c>
      <c r="R98" s="325" t="s">
        <v>12</v>
      </c>
      <c r="S98" s="325">
        <v>4</v>
      </c>
      <c r="T98" s="325" t="s">
        <v>110</v>
      </c>
      <c r="U98" s="325" t="s">
        <v>87</v>
      </c>
      <c r="V98" s="465">
        <v>1</v>
      </c>
      <c r="W98" s="325">
        <v>0</v>
      </c>
      <c r="X98" s="349">
        <v>1</v>
      </c>
      <c r="Y98" s="349">
        <v>0</v>
      </c>
      <c r="Z98" s="349">
        <v>1</v>
      </c>
      <c r="AA98" s="325">
        <f t="shared" si="34"/>
        <v>3</v>
      </c>
      <c r="AB98" s="307" t="s">
        <v>1174</v>
      </c>
      <c r="AC98" s="444" t="str">
        <f t="shared" si="30"/>
        <v>As part of the Source Water Protection Program, The Office of Drinking Water at VDH has undergone several projects related to surface water protection. VDH received a grant that provided for the construction of source water protection area educational signs constructed in the vicinity of the Rivanna Water Authority reservoirs. VDH also worked with DEQ on the development of a Road Salt Management Plan for Northern Virginia. There are also several ongoing projects aimed at protection of groundwater sources, such as funding well abandonment and fencing and security cameras around public water supply wells.</v>
      </c>
      <c r="AD98" s="318">
        <f t="shared" si="30"/>
        <v>0</v>
      </c>
      <c r="AE98" s="318">
        <f t="shared" si="30"/>
        <v>0</v>
      </c>
      <c r="AF98" s="318">
        <f t="shared" si="30"/>
        <v>0</v>
      </c>
      <c r="AG98" s="319" t="s">
        <v>839</v>
      </c>
      <c r="AH98" s="444" t="str">
        <f t="shared" si="31"/>
        <v>Active</v>
      </c>
      <c r="AI98" s="318">
        <f t="shared" si="31"/>
        <v>0</v>
      </c>
      <c r="AJ98" s="318">
        <f t="shared" si="31"/>
        <v>0</v>
      </c>
      <c r="AK98" s="318">
        <f t="shared" si="31"/>
        <v>0</v>
      </c>
      <c r="AL98" s="348" t="s">
        <v>111</v>
      </c>
      <c r="AM98" s="444" t="str">
        <f t="shared" si="32"/>
        <v>VDH</v>
      </c>
      <c r="AN98" s="318">
        <f t="shared" si="32"/>
        <v>0</v>
      </c>
      <c r="AO98" s="318">
        <f t="shared" si="32"/>
        <v>0</v>
      </c>
      <c r="AP98" s="318">
        <f t="shared" si="32"/>
        <v>0</v>
      </c>
      <c r="AQ98" s="318" t="s">
        <v>845</v>
      </c>
      <c r="AR98" s="444" t="str">
        <f t="shared" si="35"/>
        <v>[DEQ Staff]</v>
      </c>
      <c r="AS98" s="318">
        <f t="shared" si="35"/>
        <v>0</v>
      </c>
      <c r="AT98" s="318">
        <f t="shared" si="35"/>
        <v>0</v>
      </c>
      <c r="AU98" s="318">
        <f t="shared" si="35"/>
        <v>0</v>
      </c>
      <c r="AV98" s="348">
        <v>1</v>
      </c>
      <c r="AW98" s="444">
        <f t="shared" si="33"/>
        <v>1</v>
      </c>
      <c r="AX98" s="318">
        <f t="shared" si="33"/>
        <v>0</v>
      </c>
      <c r="AY98" s="318">
        <f t="shared" si="33"/>
        <v>0</v>
      </c>
      <c r="AZ98" s="459">
        <f t="shared" si="33"/>
        <v>0</v>
      </c>
      <c r="BA98" s="455">
        <f t="shared" si="28"/>
        <v>2</v>
      </c>
      <c r="BB98" s="456">
        <f t="shared" si="29"/>
        <v>0.66666666666666663</v>
      </c>
      <c r="BF98" s="264"/>
      <c r="BG98" s="264"/>
      <c r="BH98" s="264"/>
      <c r="BI98" s="264"/>
      <c r="BJ98" s="264"/>
      <c r="BK98" s="264"/>
      <c r="BL98" s="264"/>
      <c r="BM98" s="264"/>
      <c r="BN98" s="264"/>
      <c r="BO98" s="264"/>
      <c r="BP98" s="264"/>
      <c r="BQ98" s="264"/>
      <c r="BR98" s="264"/>
    </row>
    <row r="99" spans="1:70" s="261" customFormat="1" ht="78" hidden="1" x14ac:dyDescent="0.35">
      <c r="A99" s="399" t="s">
        <v>101</v>
      </c>
      <c r="B99" s="399" t="s">
        <v>486</v>
      </c>
      <c r="C99" s="399" t="s">
        <v>115</v>
      </c>
      <c r="D99" s="305" t="s">
        <v>10</v>
      </c>
      <c r="E99" s="399" t="s">
        <v>486</v>
      </c>
      <c r="F99" s="399" t="s">
        <v>739</v>
      </c>
      <c r="G99" s="399" t="s">
        <v>186</v>
      </c>
      <c r="H99" s="396" t="s">
        <v>696</v>
      </c>
      <c r="I99" s="477">
        <v>1</v>
      </c>
      <c r="J99" s="396" t="s">
        <v>839</v>
      </c>
      <c r="K99" s="396" t="s">
        <v>1179</v>
      </c>
      <c r="L99" s="402"/>
      <c r="M99" s="308" t="s">
        <v>845</v>
      </c>
      <c r="N99" s="479">
        <v>45565</v>
      </c>
      <c r="O99" s="479" t="s">
        <v>888</v>
      </c>
      <c r="P99" s="345" t="s">
        <v>10</v>
      </c>
      <c r="Q99" s="312" t="s">
        <v>109</v>
      </c>
      <c r="R99" s="399" t="s">
        <v>24</v>
      </c>
      <c r="S99" s="399">
        <v>3</v>
      </c>
      <c r="T99" s="399" t="s">
        <v>114</v>
      </c>
      <c r="U99" s="399">
        <v>1</v>
      </c>
      <c r="V99" s="312">
        <v>1</v>
      </c>
      <c r="W99" s="349">
        <v>1</v>
      </c>
      <c r="X99" s="349">
        <v>1</v>
      </c>
      <c r="Y99" s="349">
        <v>1</v>
      </c>
      <c r="Z99" s="349">
        <v>1</v>
      </c>
      <c r="AA99" s="510">
        <f t="shared" si="34"/>
        <v>5</v>
      </c>
      <c r="AB99" s="303" t="s">
        <v>1179</v>
      </c>
      <c r="AC99" s="318">
        <f t="shared" si="30"/>
        <v>0</v>
      </c>
      <c r="AD99" s="318">
        <f t="shared" si="30"/>
        <v>0</v>
      </c>
      <c r="AE99" s="318">
        <f t="shared" si="30"/>
        <v>0</v>
      </c>
      <c r="AF99" s="318">
        <f t="shared" si="30"/>
        <v>0</v>
      </c>
      <c r="AG99" s="319" t="str">
        <f>IF(AV$8=H99,$J99,0)</f>
        <v>Active</v>
      </c>
      <c r="AH99" s="318">
        <f t="shared" si="31"/>
        <v>0</v>
      </c>
      <c r="AI99" s="318">
        <f t="shared" si="31"/>
        <v>0</v>
      </c>
      <c r="AJ99" s="318">
        <f t="shared" si="31"/>
        <v>0</v>
      </c>
      <c r="AK99" s="318">
        <f t="shared" si="31"/>
        <v>0</v>
      </c>
      <c r="AL99" s="347" t="str">
        <f>IF(AV$8=H99,$D99,0)</f>
        <v>DEQ</v>
      </c>
      <c r="AM99" s="318">
        <f t="shared" si="32"/>
        <v>0</v>
      </c>
      <c r="AN99" s="318">
        <f t="shared" si="32"/>
        <v>0</v>
      </c>
      <c r="AO99" s="318">
        <f t="shared" si="32"/>
        <v>0</v>
      </c>
      <c r="AP99" s="318">
        <f t="shared" si="32"/>
        <v>0</v>
      </c>
      <c r="AQ99" s="318" t="str">
        <f>IF(AV$8=H99,$M99,0)</f>
        <v>[DEQ Staff]</v>
      </c>
      <c r="AR99" s="318">
        <f t="shared" si="35"/>
        <v>0</v>
      </c>
      <c r="AS99" s="318">
        <f t="shared" si="35"/>
        <v>0</v>
      </c>
      <c r="AT99" s="318">
        <f t="shared" si="35"/>
        <v>0</v>
      </c>
      <c r="AU99" s="318">
        <f t="shared" si="35"/>
        <v>0</v>
      </c>
      <c r="AV99" s="320">
        <f>IF(AV$8=H99,$I99,0)</f>
        <v>1</v>
      </c>
      <c r="AW99" s="318">
        <f t="shared" si="33"/>
        <v>0</v>
      </c>
      <c r="AX99" s="318">
        <f t="shared" si="33"/>
        <v>0</v>
      </c>
      <c r="AY99" s="318">
        <f t="shared" si="33"/>
        <v>0</v>
      </c>
      <c r="AZ99" s="318">
        <f t="shared" si="33"/>
        <v>0</v>
      </c>
      <c r="BA99" s="511">
        <f t="shared" si="28"/>
        <v>1</v>
      </c>
      <c r="BB99" s="512">
        <f t="shared" si="29"/>
        <v>0.2</v>
      </c>
      <c r="BC99" s="264"/>
      <c r="BD99" s="264"/>
      <c r="BE99" s="264"/>
      <c r="BF99" s="275"/>
      <c r="BG99" s="275"/>
      <c r="BH99" s="275"/>
      <c r="BI99" s="275"/>
      <c r="BJ99" s="275"/>
      <c r="BK99" s="275"/>
      <c r="BL99" s="275"/>
      <c r="BM99" s="275"/>
      <c r="BN99" s="275"/>
      <c r="BO99" s="275"/>
      <c r="BP99" s="275"/>
      <c r="BQ99" s="275"/>
      <c r="BR99" s="275"/>
    </row>
    <row r="100" spans="1:70" ht="78" x14ac:dyDescent="0.35">
      <c r="A100" s="324" t="s">
        <v>101</v>
      </c>
      <c r="B100" s="325" t="s">
        <v>486</v>
      </c>
      <c r="C100" s="324" t="s">
        <v>115</v>
      </c>
      <c r="D100" s="468" t="s">
        <v>852</v>
      </c>
      <c r="E100" s="325" t="s">
        <v>486</v>
      </c>
      <c r="F100" s="324" t="s">
        <v>739</v>
      </c>
      <c r="G100" s="324" t="s">
        <v>1560</v>
      </c>
      <c r="H100" s="455" t="s">
        <v>699</v>
      </c>
      <c r="I100" s="270">
        <v>1</v>
      </c>
      <c r="J100" s="446" t="s">
        <v>839</v>
      </c>
      <c r="K100" s="270" t="s">
        <v>1418</v>
      </c>
      <c r="L100" s="270" t="s">
        <v>1471</v>
      </c>
      <c r="M100" s="463" t="s">
        <v>845</v>
      </c>
      <c r="N100" s="447">
        <v>45565</v>
      </c>
      <c r="O100" s="447" t="s">
        <v>888</v>
      </c>
      <c r="P100" s="472" t="s">
        <v>10</v>
      </c>
      <c r="Q100" s="458" t="s">
        <v>109</v>
      </c>
      <c r="R100" s="325" t="s">
        <v>24</v>
      </c>
      <c r="S100" s="325">
        <v>3</v>
      </c>
      <c r="T100" s="325" t="s">
        <v>114</v>
      </c>
      <c r="U100" s="325">
        <v>1</v>
      </c>
      <c r="V100" s="349">
        <v>1</v>
      </c>
      <c r="W100" s="325">
        <v>1</v>
      </c>
      <c r="X100" s="349">
        <v>1</v>
      </c>
      <c r="Y100" s="349">
        <v>1</v>
      </c>
      <c r="Z100" s="349">
        <v>1</v>
      </c>
      <c r="AA100" s="325">
        <f t="shared" si="34"/>
        <v>5</v>
      </c>
      <c r="AB100" s="307" t="s">
        <v>1179</v>
      </c>
      <c r="AC100" s="444" t="str">
        <f t="shared" si="30"/>
        <v xml:space="preserve">CZM advances Virginia Coastal Nonpoint Source Program implementation through the Five-Year Section 309 Coastal Enhancement Strategies and Strategies and FY2020-2022 Focal Area grants. Additionally, the Program's current and upcoming (FY2021-2025) Section 309 Marine Debris Strategy includes initiatives to update and implement the Virginia Marine Debris Reduction Plan to better align with the Mid-Atlantic Marine Debris Reduction Plan. </v>
      </c>
      <c r="AD100" s="318">
        <f t="shared" si="30"/>
        <v>0</v>
      </c>
      <c r="AE100" s="318">
        <f t="shared" si="30"/>
        <v>0</v>
      </c>
      <c r="AF100" s="318">
        <f t="shared" si="30"/>
        <v>0</v>
      </c>
      <c r="AG100" s="319" t="s">
        <v>839</v>
      </c>
      <c r="AH100" s="444" t="str">
        <f t="shared" si="31"/>
        <v>Active</v>
      </c>
      <c r="AI100" s="318">
        <f t="shared" si="31"/>
        <v>0</v>
      </c>
      <c r="AJ100" s="318">
        <f t="shared" si="31"/>
        <v>0</v>
      </c>
      <c r="AK100" s="318">
        <f t="shared" si="31"/>
        <v>0</v>
      </c>
      <c r="AL100" s="348" t="s">
        <v>10</v>
      </c>
      <c r="AM100" s="444" t="str">
        <f t="shared" si="32"/>
        <v>DEQ</v>
      </c>
      <c r="AN100" s="318">
        <f t="shared" si="32"/>
        <v>0</v>
      </c>
      <c r="AO100" s="318">
        <f t="shared" si="32"/>
        <v>0</v>
      </c>
      <c r="AP100" s="318">
        <f t="shared" si="32"/>
        <v>0</v>
      </c>
      <c r="AQ100" s="318" t="s">
        <v>845</v>
      </c>
      <c r="AR100" s="444" t="str">
        <f t="shared" si="35"/>
        <v>[DEQ Staff]</v>
      </c>
      <c r="AS100" s="318">
        <f t="shared" si="35"/>
        <v>0</v>
      </c>
      <c r="AT100" s="318">
        <f t="shared" si="35"/>
        <v>0</v>
      </c>
      <c r="AU100" s="318">
        <f t="shared" si="35"/>
        <v>0</v>
      </c>
      <c r="AV100" s="348">
        <v>1</v>
      </c>
      <c r="AW100" s="444">
        <f t="shared" si="33"/>
        <v>1</v>
      </c>
      <c r="AX100" s="318">
        <f t="shared" si="33"/>
        <v>0</v>
      </c>
      <c r="AY100" s="318">
        <f t="shared" si="33"/>
        <v>0</v>
      </c>
      <c r="AZ100" s="459">
        <f t="shared" si="33"/>
        <v>0</v>
      </c>
      <c r="BA100" s="455">
        <f t="shared" si="28"/>
        <v>2</v>
      </c>
      <c r="BB100" s="456">
        <f t="shared" si="29"/>
        <v>0.4</v>
      </c>
      <c r="BC100" s="264"/>
      <c r="BD100" s="264"/>
      <c r="BE100" s="264"/>
      <c r="BF100" s="264"/>
      <c r="BG100" s="264"/>
      <c r="BH100" s="264"/>
      <c r="BI100" s="264"/>
      <c r="BJ100" s="264"/>
      <c r="BK100" s="264"/>
      <c r="BL100" s="264"/>
      <c r="BM100" s="264"/>
      <c r="BN100" s="264"/>
      <c r="BO100" s="264"/>
      <c r="BP100" s="264"/>
      <c r="BQ100" s="264"/>
      <c r="BR100" s="264"/>
    </row>
    <row r="101" spans="1:70" s="261" customFormat="1" ht="78" hidden="1" x14ac:dyDescent="0.35">
      <c r="A101" s="497" t="s">
        <v>146</v>
      </c>
      <c r="B101" s="497" t="s">
        <v>442</v>
      </c>
      <c r="C101" s="497" t="s">
        <v>98</v>
      </c>
      <c r="D101" s="336" t="s">
        <v>10</v>
      </c>
      <c r="E101" s="497" t="s">
        <v>442</v>
      </c>
      <c r="F101" s="497" t="s">
        <v>727</v>
      </c>
      <c r="G101" s="497" t="s">
        <v>198</v>
      </c>
      <c r="H101" s="498" t="s">
        <v>696</v>
      </c>
      <c r="I101" s="499">
        <v>1</v>
      </c>
      <c r="J101" s="498" t="s">
        <v>839</v>
      </c>
      <c r="K101" s="498" t="s">
        <v>1176</v>
      </c>
      <c r="L101" s="517"/>
      <c r="M101" s="338" t="s">
        <v>845</v>
      </c>
      <c r="N101" s="501">
        <v>45565</v>
      </c>
      <c r="O101" s="501" t="s">
        <v>889</v>
      </c>
      <c r="P101" s="339" t="s">
        <v>150</v>
      </c>
      <c r="Q101" s="335" t="s">
        <v>151</v>
      </c>
      <c r="R101" s="497" t="s">
        <v>80</v>
      </c>
      <c r="S101" s="506" t="s">
        <v>176</v>
      </c>
      <c r="T101" s="497" t="s">
        <v>149</v>
      </c>
      <c r="U101" s="507" t="s">
        <v>170</v>
      </c>
      <c r="V101" s="335">
        <v>0</v>
      </c>
      <c r="W101" s="356">
        <v>1</v>
      </c>
      <c r="X101" s="356">
        <v>0</v>
      </c>
      <c r="Y101" s="356">
        <v>1</v>
      </c>
      <c r="Z101" s="356">
        <v>0</v>
      </c>
      <c r="AA101" s="502">
        <f t="shared" si="34"/>
        <v>2</v>
      </c>
      <c r="AB101" s="303" t="s">
        <v>1176</v>
      </c>
      <c r="AC101" s="318">
        <f t="shared" si="30"/>
        <v>0</v>
      </c>
      <c r="AD101" s="318">
        <f t="shared" si="30"/>
        <v>0</v>
      </c>
      <c r="AE101" s="318">
        <f t="shared" si="30"/>
        <v>0</v>
      </c>
      <c r="AF101" s="318">
        <f t="shared" si="30"/>
        <v>0</v>
      </c>
      <c r="AG101" s="319" t="str">
        <f>IF(AV$8=H101,$J101,0)</f>
        <v>Active</v>
      </c>
      <c r="AH101" s="318">
        <f t="shared" si="31"/>
        <v>0</v>
      </c>
      <c r="AI101" s="318">
        <f t="shared" si="31"/>
        <v>0</v>
      </c>
      <c r="AJ101" s="318">
        <f t="shared" si="31"/>
        <v>0</v>
      </c>
      <c r="AK101" s="318">
        <f t="shared" si="31"/>
        <v>0</v>
      </c>
      <c r="AL101" s="347" t="str">
        <f>IF(AV$8=H101,$D101,0)</f>
        <v>DEQ</v>
      </c>
      <c r="AM101" s="318">
        <f t="shared" si="32"/>
        <v>0</v>
      </c>
      <c r="AN101" s="318">
        <f t="shared" si="32"/>
        <v>0</v>
      </c>
      <c r="AO101" s="318">
        <f t="shared" si="32"/>
        <v>0</v>
      </c>
      <c r="AP101" s="318">
        <f t="shared" si="32"/>
        <v>0</v>
      </c>
      <c r="AQ101" s="318" t="str">
        <f>IF(AV$8=H101,$M101,0)</f>
        <v>[DEQ Staff]</v>
      </c>
      <c r="AR101" s="318">
        <f t="shared" si="35"/>
        <v>0</v>
      </c>
      <c r="AS101" s="318">
        <f t="shared" si="35"/>
        <v>0</v>
      </c>
      <c r="AT101" s="318">
        <f t="shared" si="35"/>
        <v>0</v>
      </c>
      <c r="AU101" s="318">
        <f t="shared" si="35"/>
        <v>0</v>
      </c>
      <c r="AV101" s="320">
        <f>IF(AV$8=H101,$I101,0)</f>
        <v>1</v>
      </c>
      <c r="AW101" s="318">
        <f t="shared" si="33"/>
        <v>0</v>
      </c>
      <c r="AX101" s="318">
        <f t="shared" si="33"/>
        <v>0</v>
      </c>
      <c r="AY101" s="318">
        <f t="shared" si="33"/>
        <v>0</v>
      </c>
      <c r="AZ101" s="318">
        <f t="shared" si="33"/>
        <v>0</v>
      </c>
      <c r="BA101" s="503">
        <f t="shared" si="28"/>
        <v>1</v>
      </c>
      <c r="BB101" s="504">
        <f t="shared" si="29"/>
        <v>0.5</v>
      </c>
      <c r="BC101" s="264"/>
      <c r="BD101" s="264"/>
      <c r="BE101" s="264"/>
      <c r="BF101" s="275"/>
      <c r="BG101" s="275"/>
      <c r="BH101" s="275"/>
      <c r="BI101" s="275"/>
      <c r="BJ101" s="275"/>
      <c r="BK101" s="275"/>
      <c r="BL101" s="275"/>
      <c r="BM101" s="275"/>
      <c r="BN101" s="275"/>
      <c r="BO101" s="275"/>
      <c r="BP101" s="275"/>
      <c r="BQ101" s="275"/>
      <c r="BR101" s="275"/>
    </row>
    <row r="102" spans="1:70" ht="286" x14ac:dyDescent="0.35">
      <c r="A102" s="525" t="s">
        <v>146</v>
      </c>
      <c r="B102" s="452" t="s">
        <v>442</v>
      </c>
      <c r="C102" s="525" t="s">
        <v>98</v>
      </c>
      <c r="D102" s="469" t="s">
        <v>852</v>
      </c>
      <c r="E102" s="452" t="s">
        <v>442</v>
      </c>
      <c r="F102" s="525" t="s">
        <v>727</v>
      </c>
      <c r="G102" s="525" t="s">
        <v>1560</v>
      </c>
      <c r="H102" s="527" t="s">
        <v>699</v>
      </c>
      <c r="I102" s="453">
        <v>1</v>
      </c>
      <c r="J102" s="538" t="s">
        <v>839</v>
      </c>
      <c r="K102" s="453" t="s">
        <v>1507</v>
      </c>
      <c r="L102" s="453" t="s">
        <v>1460</v>
      </c>
      <c r="M102" s="463" t="s">
        <v>845</v>
      </c>
      <c r="N102" s="526">
        <v>45565</v>
      </c>
      <c r="O102" s="526" t="s">
        <v>889</v>
      </c>
      <c r="P102" s="470" t="s">
        <v>150</v>
      </c>
      <c r="Q102" s="460" t="s">
        <v>151</v>
      </c>
      <c r="R102" s="452" t="s">
        <v>80</v>
      </c>
      <c r="S102" s="529" t="s">
        <v>176</v>
      </c>
      <c r="T102" s="452" t="s">
        <v>149</v>
      </c>
      <c r="U102" s="530" t="s">
        <v>170</v>
      </c>
      <c r="V102" s="356">
        <v>0</v>
      </c>
      <c r="W102" s="452">
        <v>1</v>
      </c>
      <c r="X102" s="356">
        <v>0</v>
      </c>
      <c r="Y102" s="356">
        <v>1</v>
      </c>
      <c r="Z102" s="356">
        <v>0</v>
      </c>
      <c r="AA102" s="452">
        <f t="shared" si="34"/>
        <v>2</v>
      </c>
      <c r="AB102" s="337" t="s">
        <v>1176</v>
      </c>
      <c r="AC102" s="444" t="str">
        <f t="shared" si="30"/>
        <v>The Virginia NPS program allows many opportunities to address stormwater runoff that is not regulated by permits including BMPs identified in EPA-approved implementation plans that address urban sources of pollution and mitigation of the water quality impact of urban and suburban stormwater and impervious surface.  The Virginia Conservation Assistance Program (VCAP) is administered by the Virginia Association of Soil and Water Conservation Districts. Districts with qualified, trained, and experienced staff implement the voluntary stormwater BMPs and cost-share program for public, private, and nonprofit landowners. During the 2020 General Assembly Session, $500,000 in state funds was provided to VCAP, and an additional $1 million was provided during the 2021 Special Session I. The fund was established to assist the Commonwealth in meeting its reduction targets for urban and residential areas as established in the Chesapeake Bay TMDL. The Chesapeake Bay WIP III 2020-2021 Programmatic Milestones and 2020-2021 Numeric Milestones were submitted to EPA on June 1, 2020 and finalized July 29, 2020. Virginia has requested progress information from partners and will report an evaluation of progress on these milestones in early January 2022. Virginia’s Draft Chesapeake Bay 2022-2023 Milestones: DEQ sought public review for Virginia’s Draft Chesapeake Bay 2022-2023 Milestones from October 6, 2021 through November 5, 2021. View or download Virginia’s Draft Chesapeake Bay 2022-2023 Programmatic Milestones. View or download Virginia’s Draft Chesapeake Bay 2022-2023 Numeric Milestones. https://www.deq.virginia.gov/water/chesapeake-bay/chesapeake-bay-nutrient-sediment-reduction-milestones</v>
      </c>
      <c r="AD102" s="318">
        <f t="shared" si="30"/>
        <v>0</v>
      </c>
      <c r="AE102" s="318">
        <f t="shared" si="30"/>
        <v>0</v>
      </c>
      <c r="AF102" s="318">
        <f t="shared" si="30"/>
        <v>0</v>
      </c>
      <c r="AG102" s="319" t="s">
        <v>839</v>
      </c>
      <c r="AH102" s="444" t="str">
        <f t="shared" si="31"/>
        <v>Active</v>
      </c>
      <c r="AI102" s="318">
        <f t="shared" si="31"/>
        <v>0</v>
      </c>
      <c r="AJ102" s="318">
        <f t="shared" si="31"/>
        <v>0</v>
      </c>
      <c r="AK102" s="318">
        <f t="shared" si="31"/>
        <v>0</v>
      </c>
      <c r="AL102" s="348" t="s">
        <v>10</v>
      </c>
      <c r="AM102" s="444" t="str">
        <f t="shared" si="32"/>
        <v>VDH/DEQ/VCE/SWCD</v>
      </c>
      <c r="AN102" s="318">
        <f t="shared" si="32"/>
        <v>0</v>
      </c>
      <c r="AO102" s="318">
        <f t="shared" si="32"/>
        <v>0</v>
      </c>
      <c r="AP102" s="318">
        <f t="shared" si="32"/>
        <v>0</v>
      </c>
      <c r="AQ102" s="318" t="s">
        <v>845</v>
      </c>
      <c r="AR102" s="444" t="str">
        <f t="shared" si="35"/>
        <v>[DEQ Staff]</v>
      </c>
      <c r="AS102" s="318">
        <f t="shared" si="35"/>
        <v>0</v>
      </c>
      <c r="AT102" s="318">
        <f t="shared" si="35"/>
        <v>0</v>
      </c>
      <c r="AU102" s="318">
        <f t="shared" si="35"/>
        <v>0</v>
      </c>
      <c r="AV102" s="357">
        <v>1</v>
      </c>
      <c r="AW102" s="444">
        <f t="shared" si="33"/>
        <v>1</v>
      </c>
      <c r="AX102" s="318">
        <f t="shared" si="33"/>
        <v>0</v>
      </c>
      <c r="AY102" s="318">
        <f t="shared" si="33"/>
        <v>0</v>
      </c>
      <c r="AZ102" s="459">
        <f t="shared" si="33"/>
        <v>0</v>
      </c>
      <c r="BA102" s="527">
        <f t="shared" si="28"/>
        <v>2</v>
      </c>
      <c r="BB102" s="528">
        <f t="shared" si="29"/>
        <v>1</v>
      </c>
      <c r="BC102" s="264"/>
      <c r="BD102" s="264"/>
      <c r="BE102" s="264"/>
      <c r="BF102" s="264"/>
      <c r="BG102" s="264"/>
      <c r="BH102" s="264"/>
      <c r="BI102" s="264"/>
      <c r="BJ102" s="264"/>
      <c r="BK102" s="264"/>
      <c r="BL102" s="264"/>
      <c r="BM102" s="264"/>
      <c r="BN102" s="264"/>
      <c r="BO102" s="264"/>
      <c r="BP102" s="264"/>
      <c r="BQ102" s="264"/>
      <c r="BR102" s="264"/>
    </row>
    <row r="103" spans="1:70" s="261" customFormat="1" ht="104" hidden="1" x14ac:dyDescent="0.35">
      <c r="A103" s="399" t="s">
        <v>7</v>
      </c>
      <c r="B103" s="399" t="s">
        <v>634</v>
      </c>
      <c r="C103" s="399" t="s">
        <v>14</v>
      </c>
      <c r="D103" s="305" t="s">
        <v>10</v>
      </c>
      <c r="E103" s="399" t="s">
        <v>634</v>
      </c>
      <c r="F103" s="399" t="s">
        <v>14</v>
      </c>
      <c r="G103" s="399" t="s">
        <v>235</v>
      </c>
      <c r="H103" s="396" t="s">
        <v>696</v>
      </c>
      <c r="I103" s="477">
        <v>0</v>
      </c>
      <c r="J103" s="396" t="s">
        <v>1071</v>
      </c>
      <c r="K103" s="396" t="s">
        <v>1262</v>
      </c>
      <c r="L103" s="402"/>
      <c r="M103" s="308" t="s">
        <v>601</v>
      </c>
      <c r="N103" s="479">
        <v>45565</v>
      </c>
      <c r="O103" s="479" t="s">
        <v>890</v>
      </c>
      <c r="P103" s="345" t="s">
        <v>10</v>
      </c>
      <c r="Q103" s="312" t="s">
        <v>15</v>
      </c>
      <c r="R103" s="399" t="s">
        <v>12</v>
      </c>
      <c r="S103" s="399">
        <v>12</v>
      </c>
      <c r="T103" s="399" t="s">
        <v>13</v>
      </c>
      <c r="U103" s="519" t="s">
        <v>170</v>
      </c>
      <c r="V103" s="312">
        <v>0</v>
      </c>
      <c r="W103" s="349">
        <v>0</v>
      </c>
      <c r="X103" s="349">
        <v>0</v>
      </c>
      <c r="Y103" s="349">
        <v>0</v>
      </c>
      <c r="Z103" s="349">
        <v>1</v>
      </c>
      <c r="AA103" s="510">
        <f t="shared" si="34"/>
        <v>1</v>
      </c>
      <c r="AB103" s="303" t="s">
        <v>1262</v>
      </c>
      <c r="AC103" s="318">
        <f t="shared" si="30"/>
        <v>0</v>
      </c>
      <c r="AD103" s="318">
        <f t="shared" si="30"/>
        <v>0</v>
      </c>
      <c r="AE103" s="318">
        <f t="shared" si="30"/>
        <v>0</v>
      </c>
      <c r="AF103" s="318">
        <f t="shared" si="30"/>
        <v>0</v>
      </c>
      <c r="AG103" s="319" t="str">
        <f>IF(AV$8=H103,$J103,0)</f>
        <v>Inactive (not started)</v>
      </c>
      <c r="AH103" s="318">
        <f t="shared" si="31"/>
        <v>0</v>
      </c>
      <c r="AI103" s="318">
        <f t="shared" si="31"/>
        <v>0</v>
      </c>
      <c r="AJ103" s="318">
        <f t="shared" si="31"/>
        <v>0</v>
      </c>
      <c r="AK103" s="318">
        <f t="shared" si="31"/>
        <v>0</v>
      </c>
      <c r="AL103" s="347" t="str">
        <f>IF(AV$8=H103,$D103,0)</f>
        <v>DEQ</v>
      </c>
      <c r="AM103" s="318">
        <f t="shared" si="32"/>
        <v>0</v>
      </c>
      <c r="AN103" s="318">
        <f t="shared" si="32"/>
        <v>0</v>
      </c>
      <c r="AO103" s="318">
        <f t="shared" si="32"/>
        <v>0</v>
      </c>
      <c r="AP103" s="318">
        <f t="shared" si="32"/>
        <v>0</v>
      </c>
      <c r="AQ103" s="318" t="str">
        <f>IF(AV$8=H103,$M103,0)</f>
        <v>Nicole Sandberg</v>
      </c>
      <c r="AR103" s="318">
        <f t="shared" si="35"/>
        <v>0</v>
      </c>
      <c r="AS103" s="318">
        <f t="shared" si="35"/>
        <v>0</v>
      </c>
      <c r="AT103" s="318">
        <f t="shared" si="35"/>
        <v>0</v>
      </c>
      <c r="AU103" s="318">
        <f t="shared" si="35"/>
        <v>0</v>
      </c>
      <c r="AV103" s="320">
        <f>IF(AV$8=H103,$I103,0)</f>
        <v>0</v>
      </c>
      <c r="AW103" s="318">
        <f t="shared" si="33"/>
        <v>0</v>
      </c>
      <c r="AX103" s="318">
        <f t="shared" si="33"/>
        <v>0</v>
      </c>
      <c r="AY103" s="318">
        <f t="shared" si="33"/>
        <v>0</v>
      </c>
      <c r="AZ103" s="318">
        <f t="shared" si="33"/>
        <v>0</v>
      </c>
      <c r="BA103" s="511">
        <f t="shared" si="28"/>
        <v>0</v>
      </c>
      <c r="BB103" s="512">
        <f t="shared" si="29"/>
        <v>0</v>
      </c>
      <c r="BC103" s="264"/>
      <c r="BD103" s="264"/>
      <c r="BE103" s="264"/>
      <c r="BF103" s="275"/>
      <c r="BG103" s="275"/>
      <c r="BH103" s="275"/>
      <c r="BI103" s="275"/>
      <c r="BJ103" s="275"/>
      <c r="BK103" s="275"/>
      <c r="BL103" s="275"/>
      <c r="BM103" s="275"/>
      <c r="BN103" s="275"/>
      <c r="BO103" s="275"/>
      <c r="BP103" s="275"/>
      <c r="BQ103" s="275"/>
      <c r="BR103" s="275"/>
    </row>
    <row r="104" spans="1:70" ht="65" x14ac:dyDescent="0.35">
      <c r="A104" s="324" t="s">
        <v>7</v>
      </c>
      <c r="B104" s="325" t="s">
        <v>634</v>
      </c>
      <c r="C104" s="324" t="s">
        <v>14</v>
      </c>
      <c r="D104" s="468" t="s">
        <v>10</v>
      </c>
      <c r="E104" s="325" t="s">
        <v>634</v>
      </c>
      <c r="F104" s="324" t="s">
        <v>14</v>
      </c>
      <c r="G104" s="324" t="s">
        <v>235</v>
      </c>
      <c r="H104" s="455" t="s">
        <v>699</v>
      </c>
      <c r="I104" s="270">
        <v>0</v>
      </c>
      <c r="J104" s="446" t="s">
        <v>1071</v>
      </c>
      <c r="K104" s="270" t="s">
        <v>1307</v>
      </c>
      <c r="L104" s="270" t="s">
        <v>1332</v>
      </c>
      <c r="M104" s="474" t="s">
        <v>601</v>
      </c>
      <c r="N104" s="447">
        <v>45565</v>
      </c>
      <c r="O104" s="447" t="s">
        <v>890</v>
      </c>
      <c r="P104" s="472" t="s">
        <v>10</v>
      </c>
      <c r="Q104" s="458" t="s">
        <v>15</v>
      </c>
      <c r="R104" s="325" t="s">
        <v>12</v>
      </c>
      <c r="S104" s="325">
        <v>12</v>
      </c>
      <c r="T104" s="325" t="s">
        <v>13</v>
      </c>
      <c r="U104" s="533" t="s">
        <v>170</v>
      </c>
      <c r="V104" s="349">
        <v>0</v>
      </c>
      <c r="W104" s="325">
        <v>0</v>
      </c>
      <c r="X104" s="349">
        <v>0</v>
      </c>
      <c r="Y104" s="349">
        <v>0</v>
      </c>
      <c r="Z104" s="349">
        <v>1</v>
      </c>
      <c r="AA104" s="325">
        <f t="shared" si="34"/>
        <v>1</v>
      </c>
      <c r="AB104" s="307" t="s">
        <v>1262</v>
      </c>
      <c r="AC104" s="444" t="str">
        <f t="shared" si="30"/>
        <v xml:space="preserve">The Plan was finally approved in Spring 2020. No work has begun on the update of the 5-year plan which expires in 2024. However during the development of the 2020 Annual Report a few small errors or omissions were found in the document. a modified version will be submitted to EPA  by spring 2022. Work on developing the next version of the management plan will not start in earnest until 2023. </v>
      </c>
      <c r="AD104" s="318">
        <f t="shared" si="30"/>
        <v>0</v>
      </c>
      <c r="AE104" s="318">
        <f t="shared" si="30"/>
        <v>0</v>
      </c>
      <c r="AF104" s="318">
        <f t="shared" si="30"/>
        <v>0</v>
      </c>
      <c r="AG104" s="319" t="s">
        <v>1071</v>
      </c>
      <c r="AH104" s="444" t="str">
        <f t="shared" si="31"/>
        <v>Inactive (not started)</v>
      </c>
      <c r="AI104" s="318">
        <f t="shared" si="31"/>
        <v>0</v>
      </c>
      <c r="AJ104" s="318">
        <f t="shared" si="31"/>
        <v>0</v>
      </c>
      <c r="AK104" s="318">
        <f t="shared" si="31"/>
        <v>0</v>
      </c>
      <c r="AL104" s="348" t="s">
        <v>10</v>
      </c>
      <c r="AM104" s="444" t="str">
        <f t="shared" si="32"/>
        <v>DEQ</v>
      </c>
      <c r="AN104" s="318">
        <f t="shared" si="32"/>
        <v>0</v>
      </c>
      <c r="AO104" s="318">
        <f t="shared" si="32"/>
        <v>0</v>
      </c>
      <c r="AP104" s="318">
        <f t="shared" si="32"/>
        <v>0</v>
      </c>
      <c r="AQ104" s="318" t="s">
        <v>601</v>
      </c>
      <c r="AR104" s="444" t="str">
        <f t="shared" si="35"/>
        <v>Nicole Sandberg</v>
      </c>
      <c r="AS104" s="318">
        <f t="shared" si="35"/>
        <v>0</v>
      </c>
      <c r="AT104" s="318">
        <f t="shared" si="35"/>
        <v>0</v>
      </c>
      <c r="AU104" s="318">
        <f t="shared" si="35"/>
        <v>0</v>
      </c>
      <c r="AV104" s="348">
        <v>0</v>
      </c>
      <c r="AW104" s="444">
        <f t="shared" si="33"/>
        <v>0</v>
      </c>
      <c r="AX104" s="318">
        <f t="shared" si="33"/>
        <v>0</v>
      </c>
      <c r="AY104" s="318">
        <f t="shared" si="33"/>
        <v>0</v>
      </c>
      <c r="AZ104" s="459">
        <f t="shared" si="33"/>
        <v>0</v>
      </c>
      <c r="BA104" s="455">
        <f t="shared" si="28"/>
        <v>0</v>
      </c>
      <c r="BB104" s="456">
        <f t="shared" si="29"/>
        <v>0</v>
      </c>
      <c r="BC104" s="264"/>
      <c r="BD104" s="264"/>
      <c r="BE104" s="264"/>
      <c r="BF104" s="264"/>
      <c r="BG104" s="264"/>
      <c r="BH104" s="264"/>
      <c r="BI104" s="264"/>
      <c r="BJ104" s="264"/>
      <c r="BK104" s="264"/>
      <c r="BL104" s="264"/>
      <c r="BM104" s="264"/>
      <c r="BN104" s="264"/>
      <c r="BO104" s="264"/>
      <c r="BP104" s="264"/>
      <c r="BQ104" s="264"/>
      <c r="BR104" s="264"/>
    </row>
    <row r="105" spans="1:70" s="261" customFormat="1" ht="299" hidden="1" x14ac:dyDescent="0.3">
      <c r="A105" s="399" t="s">
        <v>7</v>
      </c>
      <c r="B105" s="399" t="s">
        <v>429</v>
      </c>
      <c r="C105" s="399" t="s">
        <v>18</v>
      </c>
      <c r="D105" s="305" t="s">
        <v>10</v>
      </c>
      <c r="E105" s="399" t="s">
        <v>429</v>
      </c>
      <c r="F105" s="399" t="s">
        <v>18</v>
      </c>
      <c r="G105" s="399" t="s">
        <v>185</v>
      </c>
      <c r="H105" s="396" t="s">
        <v>696</v>
      </c>
      <c r="I105" s="477">
        <v>0</v>
      </c>
      <c r="J105" s="396" t="s">
        <v>1071</v>
      </c>
      <c r="K105" s="396" t="s">
        <v>1077</v>
      </c>
      <c r="L105" s="520" t="s">
        <v>1076</v>
      </c>
      <c r="M105" s="308" t="s">
        <v>601</v>
      </c>
      <c r="N105" s="479">
        <v>45565</v>
      </c>
      <c r="O105" s="479" t="s">
        <v>890</v>
      </c>
      <c r="P105" s="345" t="s">
        <v>10</v>
      </c>
      <c r="Q105" s="312" t="s">
        <v>19</v>
      </c>
      <c r="R105" s="399" t="s">
        <v>16</v>
      </c>
      <c r="S105" s="509" t="s">
        <v>763</v>
      </c>
      <c r="T105" s="399" t="s">
        <v>17</v>
      </c>
      <c r="U105" s="399" t="s">
        <v>171</v>
      </c>
      <c r="V105" s="312">
        <v>0</v>
      </c>
      <c r="W105" s="349">
        <v>0</v>
      </c>
      <c r="X105" s="349">
        <v>0</v>
      </c>
      <c r="Y105" s="349">
        <v>1</v>
      </c>
      <c r="Z105" s="349">
        <v>0</v>
      </c>
      <c r="AA105" s="510">
        <f t="shared" si="34"/>
        <v>1</v>
      </c>
      <c r="AB105" s="303" t="s">
        <v>1077</v>
      </c>
      <c r="AC105" s="318">
        <f t="shared" si="30"/>
        <v>0</v>
      </c>
      <c r="AD105" s="318">
        <f t="shared" si="30"/>
        <v>0</v>
      </c>
      <c r="AE105" s="318">
        <f t="shared" si="30"/>
        <v>0</v>
      </c>
      <c r="AF105" s="318">
        <f t="shared" si="30"/>
        <v>0</v>
      </c>
      <c r="AG105" s="319" t="str">
        <f>IF(AV$8=H105,$J105,0)</f>
        <v>Inactive (not started)</v>
      </c>
      <c r="AH105" s="318">
        <f t="shared" si="31"/>
        <v>0</v>
      </c>
      <c r="AI105" s="318">
        <f t="shared" si="31"/>
        <v>0</v>
      </c>
      <c r="AJ105" s="318">
        <f t="shared" si="31"/>
        <v>0</v>
      </c>
      <c r="AK105" s="318">
        <f t="shared" si="31"/>
        <v>0</v>
      </c>
      <c r="AL105" s="347" t="str">
        <f>IF(AV$8=H105,$D105,0)</f>
        <v>DEQ</v>
      </c>
      <c r="AM105" s="318">
        <f t="shared" si="32"/>
        <v>0</v>
      </c>
      <c r="AN105" s="318">
        <f t="shared" si="32"/>
        <v>0</v>
      </c>
      <c r="AO105" s="318">
        <f t="shared" si="32"/>
        <v>0</v>
      </c>
      <c r="AP105" s="318">
        <f t="shared" si="32"/>
        <v>0</v>
      </c>
      <c r="AQ105" s="318" t="str">
        <f>IF(AV$8=H105,$M105,0)</f>
        <v>Nicole Sandberg</v>
      </c>
      <c r="AR105" s="318">
        <f t="shared" si="35"/>
        <v>0</v>
      </c>
      <c r="AS105" s="318">
        <f t="shared" si="35"/>
        <v>0</v>
      </c>
      <c r="AT105" s="318">
        <f t="shared" si="35"/>
        <v>0</v>
      </c>
      <c r="AU105" s="318">
        <f t="shared" si="35"/>
        <v>0</v>
      </c>
      <c r="AV105" s="320">
        <f>IF(AV$8=H105,$I105,0)</f>
        <v>0</v>
      </c>
      <c r="AW105" s="318">
        <f t="shared" si="33"/>
        <v>0</v>
      </c>
      <c r="AX105" s="318">
        <f t="shared" si="33"/>
        <v>0</v>
      </c>
      <c r="AY105" s="318">
        <f t="shared" si="33"/>
        <v>0</v>
      </c>
      <c r="AZ105" s="318">
        <f t="shared" si="33"/>
        <v>0</v>
      </c>
      <c r="BA105" s="511">
        <f t="shared" ref="BA105:BA136" si="36">SUM(AV105:AZ105)</f>
        <v>0</v>
      </c>
      <c r="BB105" s="512">
        <f t="shared" ref="BB105:BB136" si="37">BA105/AA105</f>
        <v>0</v>
      </c>
      <c r="BC105" s="264"/>
      <c r="BD105" s="264"/>
      <c r="BE105" s="264"/>
      <c r="BF105" s="275"/>
      <c r="BG105" s="275"/>
      <c r="BH105" s="275"/>
      <c r="BI105" s="275"/>
      <c r="BJ105" s="275"/>
      <c r="BK105" s="275"/>
      <c r="BL105" s="275"/>
      <c r="BM105" s="275"/>
      <c r="BN105" s="275"/>
      <c r="BO105" s="275"/>
      <c r="BP105" s="275"/>
      <c r="BQ105" s="275"/>
      <c r="BR105" s="275"/>
    </row>
    <row r="106" spans="1:70" ht="156" x14ac:dyDescent="0.35">
      <c r="A106" s="324" t="s">
        <v>7</v>
      </c>
      <c r="B106" s="325" t="s">
        <v>429</v>
      </c>
      <c r="C106" s="324" t="s">
        <v>18</v>
      </c>
      <c r="D106" s="468" t="s">
        <v>10</v>
      </c>
      <c r="E106" s="325" t="s">
        <v>429</v>
      </c>
      <c r="F106" s="324" t="s">
        <v>18</v>
      </c>
      <c r="G106" s="324" t="s">
        <v>185</v>
      </c>
      <c r="H106" s="455" t="s">
        <v>699</v>
      </c>
      <c r="I106" s="270">
        <v>0.25</v>
      </c>
      <c r="J106" s="446" t="s">
        <v>839</v>
      </c>
      <c r="K106" s="270" t="s">
        <v>1308</v>
      </c>
      <c r="L106" s="270" t="s">
        <v>1513</v>
      </c>
      <c r="M106" s="463" t="s">
        <v>601</v>
      </c>
      <c r="N106" s="447">
        <v>45565</v>
      </c>
      <c r="O106" s="447" t="s">
        <v>890</v>
      </c>
      <c r="P106" s="472" t="s">
        <v>10</v>
      </c>
      <c r="Q106" s="458" t="s">
        <v>19</v>
      </c>
      <c r="R106" s="325" t="s">
        <v>16</v>
      </c>
      <c r="S106" s="531" t="s">
        <v>763</v>
      </c>
      <c r="T106" s="325" t="s">
        <v>17</v>
      </c>
      <c r="U106" s="325" t="s">
        <v>171</v>
      </c>
      <c r="V106" s="349">
        <v>0</v>
      </c>
      <c r="W106" s="325">
        <v>0</v>
      </c>
      <c r="X106" s="349">
        <v>0</v>
      </c>
      <c r="Y106" s="349">
        <v>1</v>
      </c>
      <c r="Z106" s="349">
        <v>0</v>
      </c>
      <c r="AA106" s="325">
        <f t="shared" si="34"/>
        <v>1</v>
      </c>
      <c r="AB106" s="307" t="s">
        <v>1077</v>
      </c>
      <c r="AC106" s="444" t="str">
        <f t="shared" si="30"/>
        <v>DEQ is working to identify priority watersheds to be included in the next cycle of the Vision. This process includes identifying internal priorities by pollutant, waterbody type, geographic location, and other factors. DEQ sought initial public input to inform the process of identifying types of water quality impairments and other strategic measures to develop a list of priority waters for TMDL or TMDL alternative development for the projected 2022-2028 cycle. These priority areas have not yet been identified; there is nothing further to report at this time. Most recently, DEQ initiated the planning process to prepare for the next cycle of priorities. At the beginning of this process, DEQ solicited input from the public in September 2020 to help identify water quality impairments of interest to the public. These priorities are still draft and will be finalized with the issuance of the 2022 Integrated Report.</v>
      </c>
      <c r="AD106" s="318">
        <f t="shared" si="30"/>
        <v>0</v>
      </c>
      <c r="AE106" s="318">
        <f t="shared" si="30"/>
        <v>0</v>
      </c>
      <c r="AF106" s="318">
        <f t="shared" si="30"/>
        <v>0</v>
      </c>
      <c r="AG106" s="319" t="s">
        <v>1071</v>
      </c>
      <c r="AH106" s="444" t="str">
        <f t="shared" si="31"/>
        <v>Active</v>
      </c>
      <c r="AI106" s="318">
        <f t="shared" si="31"/>
        <v>0</v>
      </c>
      <c r="AJ106" s="318">
        <f t="shared" si="31"/>
        <v>0</v>
      </c>
      <c r="AK106" s="318">
        <f t="shared" si="31"/>
        <v>0</v>
      </c>
      <c r="AL106" s="348" t="s">
        <v>10</v>
      </c>
      <c r="AM106" s="444" t="str">
        <f t="shared" si="32"/>
        <v>DEQ</v>
      </c>
      <c r="AN106" s="318">
        <f t="shared" si="32"/>
        <v>0</v>
      </c>
      <c r="AO106" s="318">
        <f t="shared" si="32"/>
        <v>0</v>
      </c>
      <c r="AP106" s="318">
        <f t="shared" si="32"/>
        <v>0</v>
      </c>
      <c r="AQ106" s="318" t="s">
        <v>601</v>
      </c>
      <c r="AR106" s="444" t="str">
        <f t="shared" si="35"/>
        <v>Nicole Sandberg</v>
      </c>
      <c r="AS106" s="318">
        <f t="shared" si="35"/>
        <v>0</v>
      </c>
      <c r="AT106" s="318">
        <f t="shared" si="35"/>
        <v>0</v>
      </c>
      <c r="AU106" s="318">
        <f t="shared" si="35"/>
        <v>0</v>
      </c>
      <c r="AV106" s="348">
        <v>0</v>
      </c>
      <c r="AW106" s="444">
        <f t="shared" si="33"/>
        <v>0.25</v>
      </c>
      <c r="AX106" s="318">
        <f t="shared" si="33"/>
        <v>0</v>
      </c>
      <c r="AY106" s="318">
        <f t="shared" si="33"/>
        <v>0</v>
      </c>
      <c r="AZ106" s="459">
        <f t="shared" si="33"/>
        <v>0</v>
      </c>
      <c r="BA106" s="455">
        <f t="shared" si="36"/>
        <v>0.25</v>
      </c>
      <c r="BB106" s="456">
        <f t="shared" si="37"/>
        <v>0.25</v>
      </c>
      <c r="BC106" s="264"/>
      <c r="BD106" s="264"/>
      <c r="BE106" s="264"/>
      <c r="BF106" s="264"/>
      <c r="BG106" s="264"/>
      <c r="BH106" s="264"/>
      <c r="BI106" s="264"/>
      <c r="BJ106" s="264"/>
      <c r="BK106" s="264"/>
      <c r="BL106" s="264"/>
      <c r="BM106" s="264"/>
      <c r="BN106" s="264"/>
      <c r="BO106" s="264"/>
      <c r="BP106" s="264"/>
      <c r="BQ106" s="264"/>
      <c r="BR106" s="264"/>
    </row>
    <row r="107" spans="1:70" s="261" customFormat="1" ht="117" hidden="1" x14ac:dyDescent="0.3">
      <c r="A107" s="399" t="s">
        <v>7</v>
      </c>
      <c r="B107" s="399" t="s">
        <v>777</v>
      </c>
      <c r="C107" s="399" t="s">
        <v>22</v>
      </c>
      <c r="D107" s="305" t="s">
        <v>10</v>
      </c>
      <c r="E107" s="399" t="s">
        <v>450</v>
      </c>
      <c r="F107" s="399" t="s">
        <v>574</v>
      </c>
      <c r="G107" s="399" t="s">
        <v>1088</v>
      </c>
      <c r="H107" s="396" t="s">
        <v>696</v>
      </c>
      <c r="I107" s="477">
        <v>1</v>
      </c>
      <c r="J107" s="396" t="s">
        <v>839</v>
      </c>
      <c r="K107" s="396" t="s">
        <v>1080</v>
      </c>
      <c r="L107" s="520" t="s">
        <v>1079</v>
      </c>
      <c r="M107" s="308" t="s">
        <v>601</v>
      </c>
      <c r="N107" s="479">
        <v>45565</v>
      </c>
      <c r="O107" s="479" t="s">
        <v>890</v>
      </c>
      <c r="P107" s="345" t="s">
        <v>10</v>
      </c>
      <c r="Q107" s="312" t="s">
        <v>1420</v>
      </c>
      <c r="R107" s="399" t="s">
        <v>20</v>
      </c>
      <c r="S107" s="509" t="s">
        <v>764</v>
      </c>
      <c r="T107" s="399" t="s">
        <v>21</v>
      </c>
      <c r="U107" s="399" t="s">
        <v>172</v>
      </c>
      <c r="V107" s="312">
        <v>1</v>
      </c>
      <c r="W107" s="349">
        <v>0</v>
      </c>
      <c r="X107" s="349">
        <v>1</v>
      </c>
      <c r="Y107" s="349">
        <v>0</v>
      </c>
      <c r="Z107" s="349">
        <v>1</v>
      </c>
      <c r="AA107" s="510">
        <f t="shared" si="34"/>
        <v>3</v>
      </c>
      <c r="AB107" s="303" t="s">
        <v>1080</v>
      </c>
      <c r="AC107" s="318">
        <f t="shared" si="30"/>
        <v>0</v>
      </c>
      <c r="AD107" s="318">
        <f t="shared" si="30"/>
        <v>0</v>
      </c>
      <c r="AE107" s="318">
        <f t="shared" si="30"/>
        <v>0</v>
      </c>
      <c r="AF107" s="318">
        <f t="shared" si="30"/>
        <v>0</v>
      </c>
      <c r="AG107" s="319" t="str">
        <f>IF(AV$8=H107,$J107,0)</f>
        <v>Active</v>
      </c>
      <c r="AH107" s="318">
        <f t="shared" si="31"/>
        <v>0</v>
      </c>
      <c r="AI107" s="318">
        <f t="shared" si="31"/>
        <v>0</v>
      </c>
      <c r="AJ107" s="318">
        <f t="shared" si="31"/>
        <v>0</v>
      </c>
      <c r="AK107" s="318">
        <f t="shared" si="31"/>
        <v>0</v>
      </c>
      <c r="AL107" s="347" t="str">
        <f>IF(AV$8=H107,$D107,0)</f>
        <v>DEQ</v>
      </c>
      <c r="AM107" s="318">
        <f t="shared" si="32"/>
        <v>0</v>
      </c>
      <c r="AN107" s="318">
        <f t="shared" si="32"/>
        <v>0</v>
      </c>
      <c r="AO107" s="318">
        <f t="shared" si="32"/>
        <v>0</v>
      </c>
      <c r="AP107" s="318">
        <f t="shared" si="32"/>
        <v>0</v>
      </c>
      <c r="AQ107" s="318" t="str">
        <f>IF(AV$8=H107,$M107,0)</f>
        <v>Nicole Sandberg</v>
      </c>
      <c r="AR107" s="318">
        <f t="shared" si="35"/>
        <v>0</v>
      </c>
      <c r="AS107" s="318">
        <f t="shared" si="35"/>
        <v>0</v>
      </c>
      <c r="AT107" s="318">
        <f t="shared" si="35"/>
        <v>0</v>
      </c>
      <c r="AU107" s="318">
        <f t="shared" si="35"/>
        <v>0</v>
      </c>
      <c r="AV107" s="320">
        <f>IF(AV$8=H107,$I107,0)</f>
        <v>1</v>
      </c>
      <c r="AW107" s="318">
        <f t="shared" si="33"/>
        <v>0</v>
      </c>
      <c r="AX107" s="318">
        <f t="shared" si="33"/>
        <v>0</v>
      </c>
      <c r="AY107" s="318">
        <f t="shared" si="33"/>
        <v>0</v>
      </c>
      <c r="AZ107" s="318">
        <f t="shared" si="33"/>
        <v>0</v>
      </c>
      <c r="BA107" s="511">
        <f t="shared" si="36"/>
        <v>1</v>
      </c>
      <c r="BB107" s="512">
        <f t="shared" si="37"/>
        <v>0.33333333333333331</v>
      </c>
      <c r="BC107" s="264"/>
      <c r="BD107" s="264"/>
      <c r="BE107" s="264"/>
      <c r="BF107" s="275"/>
      <c r="BG107" s="275"/>
      <c r="BH107" s="275"/>
      <c r="BI107" s="275"/>
      <c r="BJ107" s="275"/>
      <c r="BK107" s="275"/>
      <c r="BL107" s="275"/>
      <c r="BM107" s="275"/>
      <c r="BN107" s="275"/>
      <c r="BO107" s="275"/>
      <c r="BP107" s="275"/>
      <c r="BQ107" s="275"/>
      <c r="BR107" s="275"/>
    </row>
    <row r="108" spans="1:70" ht="182" x14ac:dyDescent="0.35">
      <c r="A108" s="324" t="s">
        <v>7</v>
      </c>
      <c r="B108" s="325" t="s">
        <v>777</v>
      </c>
      <c r="C108" s="324" t="s">
        <v>22</v>
      </c>
      <c r="D108" s="468" t="s">
        <v>10</v>
      </c>
      <c r="E108" s="325" t="s">
        <v>450</v>
      </c>
      <c r="F108" s="324" t="s">
        <v>574</v>
      </c>
      <c r="G108" s="324" t="s">
        <v>190</v>
      </c>
      <c r="H108" s="455" t="s">
        <v>699</v>
      </c>
      <c r="I108" s="270">
        <v>0.5</v>
      </c>
      <c r="J108" s="446" t="s">
        <v>839</v>
      </c>
      <c r="K108" s="270" t="s">
        <v>1508</v>
      </c>
      <c r="L108" s="270" t="s">
        <v>1514</v>
      </c>
      <c r="M108" s="463" t="s">
        <v>601</v>
      </c>
      <c r="N108" s="447">
        <v>45565</v>
      </c>
      <c r="O108" s="447" t="s">
        <v>890</v>
      </c>
      <c r="P108" s="472" t="s">
        <v>10</v>
      </c>
      <c r="Q108" s="458" t="s">
        <v>1420</v>
      </c>
      <c r="R108" s="325" t="s">
        <v>20</v>
      </c>
      <c r="S108" s="531" t="s">
        <v>764</v>
      </c>
      <c r="T108" s="325" t="s">
        <v>21</v>
      </c>
      <c r="U108" s="325" t="s">
        <v>172</v>
      </c>
      <c r="V108" s="349">
        <v>1</v>
      </c>
      <c r="W108" s="325">
        <v>0</v>
      </c>
      <c r="X108" s="349">
        <v>1</v>
      </c>
      <c r="Y108" s="349">
        <v>0</v>
      </c>
      <c r="Z108" s="349">
        <v>1</v>
      </c>
      <c r="AA108" s="325">
        <f t="shared" si="34"/>
        <v>3</v>
      </c>
      <c r="AB108" s="307" t="s">
        <v>1080</v>
      </c>
      <c r="AC108" s="444" t="str">
        <f t="shared" si="30"/>
        <v>As funding limitations have continued over the years, it has become increasingly important to evolve the implementation planning program. DEQ is continuing to evaluate the prioritization methods of developing  implementation plans, as well as how these plans are written. More efforts are being placed on producing joint TMDL-IP reports (i.e., where an IP is developed alongside each TMDL),  exploring TMDL alternatives, evaluating larger watershed areas, pursuing more watershed-based plans and simplifying modeling efforts. These efforts have allowed the implementation planning program to seek new opportunities, including performing more development work in-house. Sediment/benthic impairments were prioritized in FY 2021 in the development of Implementation Plans following suit to FY 2021 TMDL priorities. Bacteria impairments continue to be the most common pollutant to Virginia waterbodies and addressed through many already approved IPs developed since 2001. A full prioritization process is under development but has not been completed by the close of FY2021.</v>
      </c>
      <c r="AD108" s="318">
        <f t="shared" si="30"/>
        <v>0</v>
      </c>
      <c r="AE108" s="318">
        <f t="shared" si="30"/>
        <v>0</v>
      </c>
      <c r="AF108" s="318">
        <f t="shared" si="30"/>
        <v>0</v>
      </c>
      <c r="AG108" s="319" t="s">
        <v>839</v>
      </c>
      <c r="AH108" s="444" t="str">
        <f t="shared" si="31"/>
        <v>Active</v>
      </c>
      <c r="AI108" s="318">
        <f t="shared" si="31"/>
        <v>0</v>
      </c>
      <c r="AJ108" s="318">
        <f t="shared" si="31"/>
        <v>0</v>
      </c>
      <c r="AK108" s="318">
        <f t="shared" si="31"/>
        <v>0</v>
      </c>
      <c r="AL108" s="348" t="s">
        <v>10</v>
      </c>
      <c r="AM108" s="444" t="str">
        <f t="shared" si="32"/>
        <v>DEQ</v>
      </c>
      <c r="AN108" s="318">
        <f t="shared" si="32"/>
        <v>0</v>
      </c>
      <c r="AO108" s="318">
        <f t="shared" si="32"/>
        <v>0</v>
      </c>
      <c r="AP108" s="318">
        <f t="shared" si="32"/>
        <v>0</v>
      </c>
      <c r="AQ108" s="318" t="s">
        <v>601</v>
      </c>
      <c r="AR108" s="444" t="str">
        <f t="shared" si="35"/>
        <v>Nicole Sandberg</v>
      </c>
      <c r="AS108" s="318">
        <f t="shared" si="35"/>
        <v>0</v>
      </c>
      <c r="AT108" s="318">
        <f t="shared" si="35"/>
        <v>0</v>
      </c>
      <c r="AU108" s="318">
        <f t="shared" si="35"/>
        <v>0</v>
      </c>
      <c r="AV108" s="348">
        <v>1</v>
      </c>
      <c r="AW108" s="444">
        <f t="shared" si="33"/>
        <v>0.5</v>
      </c>
      <c r="AX108" s="318">
        <f t="shared" si="33"/>
        <v>0</v>
      </c>
      <c r="AY108" s="318">
        <f t="shared" si="33"/>
        <v>0</v>
      </c>
      <c r="AZ108" s="459">
        <f t="shared" si="33"/>
        <v>0</v>
      </c>
      <c r="BA108" s="455">
        <f t="shared" si="36"/>
        <v>1.5</v>
      </c>
      <c r="BB108" s="456">
        <f t="shared" si="37"/>
        <v>0.5</v>
      </c>
      <c r="BC108" s="264"/>
      <c r="BD108" s="264"/>
      <c r="BE108" s="264"/>
      <c r="BF108" s="264"/>
      <c r="BG108" s="264"/>
      <c r="BH108" s="264"/>
      <c r="BI108" s="264"/>
      <c r="BJ108" s="264"/>
      <c r="BK108" s="264"/>
      <c r="BL108" s="264"/>
      <c r="BM108" s="264"/>
      <c r="BN108" s="264"/>
      <c r="BO108" s="264"/>
      <c r="BP108" s="264"/>
      <c r="BQ108" s="264"/>
      <c r="BR108" s="264"/>
    </row>
    <row r="109" spans="1:70" s="261" customFormat="1" ht="92.5" hidden="1" x14ac:dyDescent="0.3">
      <c r="A109" s="399" t="s">
        <v>7</v>
      </c>
      <c r="B109" s="399" t="s">
        <v>777</v>
      </c>
      <c r="C109" s="399" t="s">
        <v>22</v>
      </c>
      <c r="D109" s="305" t="s">
        <v>10</v>
      </c>
      <c r="E109" s="399" t="s">
        <v>451</v>
      </c>
      <c r="F109" s="399" t="s">
        <v>575</v>
      </c>
      <c r="G109" s="399" t="s">
        <v>191</v>
      </c>
      <c r="H109" s="396" t="s">
        <v>696</v>
      </c>
      <c r="I109" s="477">
        <v>2</v>
      </c>
      <c r="J109" s="396" t="s">
        <v>839</v>
      </c>
      <c r="K109" s="396" t="s">
        <v>1309</v>
      </c>
      <c r="L109" s="520" t="s">
        <v>1079</v>
      </c>
      <c r="M109" s="308" t="s">
        <v>601</v>
      </c>
      <c r="N109" s="479">
        <v>45565</v>
      </c>
      <c r="O109" s="479" t="s">
        <v>888</v>
      </c>
      <c r="P109" s="345" t="s">
        <v>10</v>
      </c>
      <c r="Q109" s="312" t="s">
        <v>1420</v>
      </c>
      <c r="R109" s="399" t="s">
        <v>20</v>
      </c>
      <c r="S109" s="509" t="s">
        <v>764</v>
      </c>
      <c r="T109" s="399" t="s">
        <v>21</v>
      </c>
      <c r="U109" s="399" t="s">
        <v>172</v>
      </c>
      <c r="V109" s="312">
        <v>3</v>
      </c>
      <c r="W109" s="349">
        <v>3</v>
      </c>
      <c r="X109" s="349">
        <v>3</v>
      </c>
      <c r="Y109" s="349">
        <v>3</v>
      </c>
      <c r="Z109" s="349">
        <v>3</v>
      </c>
      <c r="AA109" s="510">
        <f t="shared" si="34"/>
        <v>15</v>
      </c>
      <c r="AB109" s="312" t="s">
        <v>1078</v>
      </c>
      <c r="AC109" s="318">
        <f t="shared" ref="AC109:AF128" si="38">IF(AC$6=$H109,$K109,0)</f>
        <v>0</v>
      </c>
      <c r="AD109" s="318">
        <f t="shared" si="38"/>
        <v>0</v>
      </c>
      <c r="AE109" s="318">
        <f t="shared" si="38"/>
        <v>0</v>
      </c>
      <c r="AF109" s="318">
        <f t="shared" si="38"/>
        <v>0</v>
      </c>
      <c r="AG109" s="319" t="str">
        <f>IF(AV$8=H109,$J109,0)</f>
        <v>Active</v>
      </c>
      <c r="AH109" s="318">
        <f t="shared" ref="AH109:AK128" si="39">IF(AH$6=$H109,$J109,0)</f>
        <v>0</v>
      </c>
      <c r="AI109" s="318">
        <f t="shared" si="39"/>
        <v>0</v>
      </c>
      <c r="AJ109" s="318">
        <f t="shared" si="39"/>
        <v>0</v>
      </c>
      <c r="AK109" s="318">
        <f t="shared" si="39"/>
        <v>0</v>
      </c>
      <c r="AL109" s="347" t="str">
        <f>IF(AV$8=H109,$D109,0)</f>
        <v>DEQ</v>
      </c>
      <c r="AM109" s="318">
        <f t="shared" ref="AM109:AP128" si="40">IF(AM$6=$H109,$P109,0)</f>
        <v>0</v>
      </c>
      <c r="AN109" s="318">
        <f t="shared" si="40"/>
        <v>0</v>
      </c>
      <c r="AO109" s="318">
        <f t="shared" si="40"/>
        <v>0</v>
      </c>
      <c r="AP109" s="318">
        <f t="shared" si="40"/>
        <v>0</v>
      </c>
      <c r="AQ109" s="318" t="str">
        <f>IF(AV$8=H109,$M109,0)</f>
        <v>Nicole Sandberg</v>
      </c>
      <c r="AR109" s="318">
        <f t="shared" si="35"/>
        <v>0</v>
      </c>
      <c r="AS109" s="318">
        <f t="shared" si="35"/>
        <v>0</v>
      </c>
      <c r="AT109" s="318">
        <f t="shared" si="35"/>
        <v>0</v>
      </c>
      <c r="AU109" s="318">
        <f t="shared" si="35"/>
        <v>0</v>
      </c>
      <c r="AV109" s="320">
        <f>IF(AV$8=H109,$I109,0)</f>
        <v>2</v>
      </c>
      <c r="AW109" s="318">
        <f t="shared" ref="AW109:AZ128" si="41">IF(AW$6=$H109,$I109,0)</f>
        <v>0</v>
      </c>
      <c r="AX109" s="318">
        <f t="shared" si="41"/>
        <v>0</v>
      </c>
      <c r="AY109" s="318">
        <f t="shared" si="41"/>
        <v>0</v>
      </c>
      <c r="AZ109" s="318">
        <f t="shared" si="41"/>
        <v>0</v>
      </c>
      <c r="BA109" s="511">
        <f t="shared" si="36"/>
        <v>2</v>
      </c>
      <c r="BB109" s="512">
        <f t="shared" si="37"/>
        <v>0.13333333333333333</v>
      </c>
      <c r="BC109" s="264"/>
      <c r="BD109" s="264"/>
      <c r="BE109" s="264"/>
      <c r="BF109" s="275"/>
      <c r="BG109" s="275"/>
      <c r="BH109" s="275"/>
      <c r="BI109" s="275"/>
      <c r="BJ109" s="275"/>
      <c r="BK109" s="275"/>
      <c r="BL109" s="275"/>
      <c r="BM109" s="275"/>
      <c r="BN109" s="275"/>
      <c r="BO109" s="275"/>
      <c r="BP109" s="275"/>
      <c r="BQ109" s="275"/>
      <c r="BR109" s="275"/>
    </row>
    <row r="110" spans="1:70" ht="91" x14ac:dyDescent="0.35">
      <c r="A110" s="324" t="s">
        <v>7</v>
      </c>
      <c r="B110" s="325" t="s">
        <v>777</v>
      </c>
      <c r="C110" s="324" t="s">
        <v>22</v>
      </c>
      <c r="D110" s="468" t="s">
        <v>10</v>
      </c>
      <c r="E110" s="325" t="s">
        <v>451</v>
      </c>
      <c r="F110" s="324" t="s">
        <v>575</v>
      </c>
      <c r="G110" s="324" t="s">
        <v>191</v>
      </c>
      <c r="H110" s="455" t="s">
        <v>699</v>
      </c>
      <c r="I110" s="270">
        <v>2</v>
      </c>
      <c r="J110" s="446" t="s">
        <v>839</v>
      </c>
      <c r="K110" s="270" t="s">
        <v>1310</v>
      </c>
      <c r="L110" s="270" t="s">
        <v>1514</v>
      </c>
      <c r="M110" s="463" t="s">
        <v>601</v>
      </c>
      <c r="N110" s="447">
        <v>45565</v>
      </c>
      <c r="O110" s="447" t="s">
        <v>888</v>
      </c>
      <c r="P110" s="472" t="s">
        <v>10</v>
      </c>
      <c r="Q110" s="458" t="s">
        <v>1420</v>
      </c>
      <c r="R110" s="325" t="s">
        <v>20</v>
      </c>
      <c r="S110" s="531" t="s">
        <v>764</v>
      </c>
      <c r="T110" s="325" t="s">
        <v>21</v>
      </c>
      <c r="U110" s="325" t="s">
        <v>172</v>
      </c>
      <c r="V110" s="349">
        <v>3</v>
      </c>
      <c r="W110" s="325">
        <v>3</v>
      </c>
      <c r="X110" s="349">
        <v>3</v>
      </c>
      <c r="Y110" s="349">
        <v>3</v>
      </c>
      <c r="Z110" s="349">
        <v>3</v>
      </c>
      <c r="AA110" s="325">
        <f t="shared" si="34"/>
        <v>15</v>
      </c>
      <c r="AB110" s="475" t="s">
        <v>1078</v>
      </c>
      <c r="AC110" s="444" t="str">
        <f t="shared" si="38"/>
        <v xml:space="preserve">In FY 20210, DEQ and partners completed two IPs covering 19 impairments.  Four additional IPs covering  41 impairments were under development at the end of the fiscal year. Since 2001, Virginia has completed  97 IPs, addressing  607 impairments. Figure 2.2 summarizes IP development since 2001. In FY2021, DEQ has achieved 26.7% of the FY2024 goal for number of plans completed and 58.3% of the goal for number of impairments addressed. Table 2.2 summarizes progress toward meeting five-year goals. </v>
      </c>
      <c r="AD110" s="318">
        <f t="shared" si="38"/>
        <v>0</v>
      </c>
      <c r="AE110" s="318">
        <f t="shared" si="38"/>
        <v>0</v>
      </c>
      <c r="AF110" s="318">
        <f t="shared" si="38"/>
        <v>0</v>
      </c>
      <c r="AG110" s="319" t="s">
        <v>839</v>
      </c>
      <c r="AH110" s="444" t="str">
        <f t="shared" si="39"/>
        <v>Active</v>
      </c>
      <c r="AI110" s="318">
        <f t="shared" si="39"/>
        <v>0</v>
      </c>
      <c r="AJ110" s="318">
        <f t="shared" si="39"/>
        <v>0</v>
      </c>
      <c r="AK110" s="318">
        <f t="shared" si="39"/>
        <v>0</v>
      </c>
      <c r="AL110" s="348" t="s">
        <v>10</v>
      </c>
      <c r="AM110" s="444" t="str">
        <f t="shared" si="40"/>
        <v>DEQ</v>
      </c>
      <c r="AN110" s="318">
        <f t="shared" si="40"/>
        <v>0</v>
      </c>
      <c r="AO110" s="318">
        <f t="shared" si="40"/>
        <v>0</v>
      </c>
      <c r="AP110" s="318">
        <f t="shared" si="40"/>
        <v>0</v>
      </c>
      <c r="AQ110" s="318" t="s">
        <v>601</v>
      </c>
      <c r="AR110" s="444" t="str">
        <f t="shared" ref="AR110:AU129" si="42">IF(AR$6=$H110,$M110,0)</f>
        <v>Nicole Sandberg</v>
      </c>
      <c r="AS110" s="318">
        <f t="shared" si="42"/>
        <v>0</v>
      </c>
      <c r="AT110" s="318">
        <f t="shared" si="42"/>
        <v>0</v>
      </c>
      <c r="AU110" s="318">
        <f t="shared" si="42"/>
        <v>0</v>
      </c>
      <c r="AV110" s="348">
        <v>2</v>
      </c>
      <c r="AW110" s="444">
        <f t="shared" si="41"/>
        <v>2</v>
      </c>
      <c r="AX110" s="318">
        <f t="shared" si="41"/>
        <v>0</v>
      </c>
      <c r="AY110" s="318">
        <f t="shared" si="41"/>
        <v>0</v>
      </c>
      <c r="AZ110" s="459">
        <f t="shared" si="41"/>
        <v>0</v>
      </c>
      <c r="BA110" s="455">
        <f t="shared" si="36"/>
        <v>4</v>
      </c>
      <c r="BB110" s="456">
        <f t="shared" si="37"/>
        <v>0.26666666666666666</v>
      </c>
      <c r="BC110" s="264"/>
      <c r="BD110" s="264"/>
      <c r="BE110" s="264"/>
      <c r="BF110" s="264"/>
      <c r="BG110" s="264"/>
      <c r="BH110" s="264"/>
      <c r="BI110" s="264"/>
      <c r="BJ110" s="264"/>
      <c r="BK110" s="264"/>
      <c r="BL110" s="264"/>
      <c r="BM110" s="264"/>
      <c r="BN110" s="264"/>
      <c r="BO110" s="264"/>
      <c r="BP110" s="264"/>
      <c r="BQ110" s="264"/>
      <c r="BR110" s="264"/>
    </row>
    <row r="111" spans="1:70" s="261" customFormat="1" ht="92.5" hidden="1" x14ac:dyDescent="0.3">
      <c r="A111" s="399" t="s">
        <v>7</v>
      </c>
      <c r="B111" s="399" t="s">
        <v>777</v>
      </c>
      <c r="C111" s="399" t="s">
        <v>22</v>
      </c>
      <c r="D111" s="305" t="s">
        <v>852</v>
      </c>
      <c r="E111" s="399" t="s">
        <v>452</v>
      </c>
      <c r="F111" s="399" t="s">
        <v>576</v>
      </c>
      <c r="G111" s="399" t="s">
        <v>192</v>
      </c>
      <c r="H111" s="396" t="s">
        <v>696</v>
      </c>
      <c r="I111" s="477">
        <v>16</v>
      </c>
      <c r="J111" s="396" t="s">
        <v>839</v>
      </c>
      <c r="K111" s="396" t="s">
        <v>1078</v>
      </c>
      <c r="L111" s="520" t="s">
        <v>1079</v>
      </c>
      <c r="M111" s="308" t="s">
        <v>601</v>
      </c>
      <c r="N111" s="479">
        <v>45565</v>
      </c>
      <c r="O111" s="479" t="s">
        <v>888</v>
      </c>
      <c r="P111" s="345" t="s">
        <v>10</v>
      </c>
      <c r="Q111" s="312" t="s">
        <v>1420</v>
      </c>
      <c r="R111" s="399" t="s">
        <v>20</v>
      </c>
      <c r="S111" s="509" t="s">
        <v>764</v>
      </c>
      <c r="T111" s="399" t="s">
        <v>21</v>
      </c>
      <c r="U111" s="399" t="s">
        <v>172</v>
      </c>
      <c r="V111" s="312">
        <v>12</v>
      </c>
      <c r="W111" s="349">
        <v>12</v>
      </c>
      <c r="X111" s="349">
        <v>12</v>
      </c>
      <c r="Y111" s="349">
        <v>12</v>
      </c>
      <c r="Z111" s="349">
        <v>12</v>
      </c>
      <c r="AA111" s="510">
        <f t="shared" si="34"/>
        <v>60</v>
      </c>
      <c r="AB111" s="312" t="s">
        <v>1078</v>
      </c>
      <c r="AC111" s="318">
        <f t="shared" si="38"/>
        <v>0</v>
      </c>
      <c r="AD111" s="318">
        <f t="shared" si="38"/>
        <v>0</v>
      </c>
      <c r="AE111" s="318">
        <f t="shared" si="38"/>
        <v>0</v>
      </c>
      <c r="AF111" s="318">
        <f t="shared" si="38"/>
        <v>0</v>
      </c>
      <c r="AG111" s="319" t="str">
        <f>IF(AV$8=H111,$J111,0)</f>
        <v>Active</v>
      </c>
      <c r="AH111" s="318">
        <f t="shared" si="39"/>
        <v>0</v>
      </c>
      <c r="AI111" s="318">
        <f t="shared" si="39"/>
        <v>0</v>
      </c>
      <c r="AJ111" s="318">
        <f t="shared" si="39"/>
        <v>0</v>
      </c>
      <c r="AK111" s="318">
        <f t="shared" si="39"/>
        <v>0</v>
      </c>
      <c r="AL111" s="347" t="str">
        <f>IF(AV$8=H111,$D111,0)</f>
        <v>[Lead]</v>
      </c>
      <c r="AM111" s="318">
        <f t="shared" si="40"/>
        <v>0</v>
      </c>
      <c r="AN111" s="318">
        <f t="shared" si="40"/>
        <v>0</v>
      </c>
      <c r="AO111" s="318">
        <f t="shared" si="40"/>
        <v>0</v>
      </c>
      <c r="AP111" s="318">
        <f t="shared" si="40"/>
        <v>0</v>
      </c>
      <c r="AQ111" s="318" t="str">
        <f>IF(AV$8=H111,$M111,0)</f>
        <v>Nicole Sandberg</v>
      </c>
      <c r="AR111" s="318">
        <f t="shared" si="42"/>
        <v>0</v>
      </c>
      <c r="AS111" s="318">
        <f t="shared" si="42"/>
        <v>0</v>
      </c>
      <c r="AT111" s="318">
        <f t="shared" si="42"/>
        <v>0</v>
      </c>
      <c r="AU111" s="318">
        <f t="shared" si="42"/>
        <v>0</v>
      </c>
      <c r="AV111" s="320">
        <f>IF(AV$8=H111,$I111,0)</f>
        <v>16</v>
      </c>
      <c r="AW111" s="318">
        <f t="shared" si="41"/>
        <v>0</v>
      </c>
      <c r="AX111" s="318">
        <f t="shared" si="41"/>
        <v>0</v>
      </c>
      <c r="AY111" s="318">
        <f t="shared" si="41"/>
        <v>0</v>
      </c>
      <c r="AZ111" s="318">
        <f t="shared" si="41"/>
        <v>0</v>
      </c>
      <c r="BA111" s="511">
        <f t="shared" si="36"/>
        <v>16</v>
      </c>
      <c r="BB111" s="512">
        <f t="shared" si="37"/>
        <v>0.26666666666666666</v>
      </c>
      <c r="BC111" s="264"/>
      <c r="BD111" s="264"/>
      <c r="BE111" s="264"/>
      <c r="BF111" s="275"/>
      <c r="BG111" s="275"/>
      <c r="BH111" s="275"/>
      <c r="BI111" s="275"/>
      <c r="BJ111" s="275"/>
      <c r="BK111" s="275"/>
      <c r="BL111" s="275"/>
      <c r="BM111" s="275"/>
      <c r="BN111" s="275"/>
      <c r="BO111" s="275"/>
      <c r="BP111" s="275"/>
      <c r="BQ111" s="275"/>
      <c r="BR111" s="275"/>
    </row>
    <row r="112" spans="1:70" ht="91" x14ac:dyDescent="0.35">
      <c r="A112" s="324" t="s">
        <v>7</v>
      </c>
      <c r="B112" s="325" t="s">
        <v>777</v>
      </c>
      <c r="C112" s="324" t="s">
        <v>22</v>
      </c>
      <c r="D112" s="468" t="s">
        <v>10</v>
      </c>
      <c r="E112" s="325" t="s">
        <v>452</v>
      </c>
      <c r="F112" s="324" t="s">
        <v>576</v>
      </c>
      <c r="G112" s="324" t="s">
        <v>192</v>
      </c>
      <c r="H112" s="455" t="s">
        <v>699</v>
      </c>
      <c r="I112" s="270">
        <v>19</v>
      </c>
      <c r="J112" s="446" t="s">
        <v>839</v>
      </c>
      <c r="K112" s="270" t="s">
        <v>1310</v>
      </c>
      <c r="L112" s="270" t="s">
        <v>1515</v>
      </c>
      <c r="M112" s="463" t="s">
        <v>601</v>
      </c>
      <c r="N112" s="447">
        <v>45565</v>
      </c>
      <c r="O112" s="447" t="s">
        <v>888</v>
      </c>
      <c r="P112" s="472" t="s">
        <v>10</v>
      </c>
      <c r="Q112" s="458" t="s">
        <v>1420</v>
      </c>
      <c r="R112" s="325" t="s">
        <v>20</v>
      </c>
      <c r="S112" s="531" t="s">
        <v>764</v>
      </c>
      <c r="T112" s="325" t="s">
        <v>21</v>
      </c>
      <c r="U112" s="325" t="s">
        <v>172</v>
      </c>
      <c r="V112" s="349">
        <v>12</v>
      </c>
      <c r="W112" s="325">
        <v>12</v>
      </c>
      <c r="X112" s="349">
        <v>12</v>
      </c>
      <c r="Y112" s="349">
        <v>12</v>
      </c>
      <c r="Z112" s="349">
        <v>12</v>
      </c>
      <c r="AA112" s="325">
        <f t="shared" si="34"/>
        <v>60</v>
      </c>
      <c r="AB112" s="307" t="s">
        <v>1078</v>
      </c>
      <c r="AC112" s="444" t="str">
        <f t="shared" si="38"/>
        <v xml:space="preserve">In FY 20210, DEQ and partners completed two IPs covering 19 impairments.  Four additional IPs covering  41 impairments were under development at the end of the fiscal year. Since 2001, Virginia has completed  97 IPs, addressing  607 impairments. Figure 2.2 summarizes IP development since 2001. In FY2021, DEQ has achieved 26.7% of the FY2024 goal for number of plans completed and 58.3% of the goal for number of impairments addressed. Table 2.2 summarizes progress toward meeting five-year goals. </v>
      </c>
      <c r="AD112" s="318">
        <f t="shared" si="38"/>
        <v>0</v>
      </c>
      <c r="AE112" s="318">
        <f t="shared" si="38"/>
        <v>0</v>
      </c>
      <c r="AF112" s="318">
        <f t="shared" si="38"/>
        <v>0</v>
      </c>
      <c r="AG112" s="319" t="s">
        <v>839</v>
      </c>
      <c r="AH112" s="444" t="str">
        <f t="shared" si="39"/>
        <v>Active</v>
      </c>
      <c r="AI112" s="318">
        <f t="shared" si="39"/>
        <v>0</v>
      </c>
      <c r="AJ112" s="318">
        <f t="shared" si="39"/>
        <v>0</v>
      </c>
      <c r="AK112" s="318">
        <f t="shared" si="39"/>
        <v>0</v>
      </c>
      <c r="AL112" s="348" t="s">
        <v>852</v>
      </c>
      <c r="AM112" s="444" t="str">
        <f t="shared" si="40"/>
        <v>DEQ</v>
      </c>
      <c r="AN112" s="318">
        <f t="shared" si="40"/>
        <v>0</v>
      </c>
      <c r="AO112" s="318">
        <f t="shared" si="40"/>
        <v>0</v>
      </c>
      <c r="AP112" s="318">
        <f t="shared" si="40"/>
        <v>0</v>
      </c>
      <c r="AQ112" s="318" t="s">
        <v>601</v>
      </c>
      <c r="AR112" s="444" t="str">
        <f t="shared" si="42"/>
        <v>Nicole Sandberg</v>
      </c>
      <c r="AS112" s="318">
        <f t="shared" si="42"/>
        <v>0</v>
      </c>
      <c r="AT112" s="318">
        <f t="shared" si="42"/>
        <v>0</v>
      </c>
      <c r="AU112" s="318">
        <f t="shared" si="42"/>
        <v>0</v>
      </c>
      <c r="AV112" s="348">
        <v>16</v>
      </c>
      <c r="AW112" s="444">
        <f t="shared" si="41"/>
        <v>19</v>
      </c>
      <c r="AX112" s="318">
        <f t="shared" si="41"/>
        <v>0</v>
      </c>
      <c r="AY112" s="318">
        <f t="shared" si="41"/>
        <v>0</v>
      </c>
      <c r="AZ112" s="459">
        <f t="shared" si="41"/>
        <v>0</v>
      </c>
      <c r="BA112" s="455">
        <f t="shared" si="36"/>
        <v>35</v>
      </c>
      <c r="BB112" s="456">
        <f t="shared" si="37"/>
        <v>0.58333333333333337</v>
      </c>
      <c r="BC112" s="264"/>
      <c r="BD112" s="264"/>
      <c r="BE112" s="264"/>
      <c r="BF112" s="264"/>
      <c r="BG112" s="264"/>
      <c r="BH112" s="264"/>
      <c r="BI112" s="264"/>
      <c r="BJ112" s="264"/>
      <c r="BK112" s="264"/>
      <c r="BL112" s="264"/>
      <c r="BM112" s="264"/>
      <c r="BN112" s="264"/>
      <c r="BO112" s="264"/>
      <c r="BP112" s="264"/>
      <c r="BQ112" s="264"/>
      <c r="BR112" s="264"/>
    </row>
    <row r="113" spans="1:70" s="261" customFormat="1" ht="91" hidden="1" x14ac:dyDescent="0.35">
      <c r="A113" s="399" t="s">
        <v>7</v>
      </c>
      <c r="B113" s="399" t="s">
        <v>778</v>
      </c>
      <c r="C113" s="399" t="s">
        <v>26</v>
      </c>
      <c r="D113" s="305" t="s">
        <v>10</v>
      </c>
      <c r="E113" s="399" t="s">
        <v>453</v>
      </c>
      <c r="F113" s="399" t="s">
        <v>577</v>
      </c>
      <c r="G113" s="399" t="s">
        <v>188</v>
      </c>
      <c r="H113" s="396" t="s">
        <v>696</v>
      </c>
      <c r="I113" s="477">
        <v>2</v>
      </c>
      <c r="J113" s="396" t="s">
        <v>839</v>
      </c>
      <c r="K113" s="396" t="s">
        <v>1263</v>
      </c>
      <c r="L113" s="402"/>
      <c r="M113" s="308" t="s">
        <v>601</v>
      </c>
      <c r="N113" s="479">
        <v>45565</v>
      </c>
      <c r="O113" s="479" t="s">
        <v>887</v>
      </c>
      <c r="P113" s="345" t="s">
        <v>10</v>
      </c>
      <c r="Q113" s="312" t="s">
        <v>27</v>
      </c>
      <c r="R113" s="399" t="s">
        <v>24</v>
      </c>
      <c r="S113" s="399">
        <v>7</v>
      </c>
      <c r="T113" s="399" t="s">
        <v>25</v>
      </c>
      <c r="U113" s="399" t="s">
        <v>173</v>
      </c>
      <c r="V113" s="312">
        <v>1</v>
      </c>
      <c r="W113" s="349">
        <v>1</v>
      </c>
      <c r="X113" s="349">
        <v>0</v>
      </c>
      <c r="Y113" s="349">
        <v>1</v>
      </c>
      <c r="Z113" s="349">
        <v>0</v>
      </c>
      <c r="AA113" s="510">
        <f t="shared" si="34"/>
        <v>3</v>
      </c>
      <c r="AB113" s="303" t="s">
        <v>1263</v>
      </c>
      <c r="AC113" s="318">
        <f t="shared" si="38"/>
        <v>0</v>
      </c>
      <c r="AD113" s="318">
        <f t="shared" si="38"/>
        <v>0</v>
      </c>
      <c r="AE113" s="318">
        <f t="shared" si="38"/>
        <v>0</v>
      </c>
      <c r="AF113" s="318">
        <f t="shared" si="38"/>
        <v>0</v>
      </c>
      <c r="AG113" s="319" t="str">
        <f>IF(AV$8=H113,$J113,0)</f>
        <v>Active</v>
      </c>
      <c r="AH113" s="318">
        <f t="shared" si="39"/>
        <v>0</v>
      </c>
      <c r="AI113" s="318">
        <f t="shared" si="39"/>
        <v>0</v>
      </c>
      <c r="AJ113" s="318">
        <f t="shared" si="39"/>
        <v>0</v>
      </c>
      <c r="AK113" s="318">
        <f t="shared" si="39"/>
        <v>0</v>
      </c>
      <c r="AL113" s="347" t="str">
        <f>IF(AV$8=H113,$D113,0)</f>
        <v>DEQ</v>
      </c>
      <c r="AM113" s="318">
        <f t="shared" si="40"/>
        <v>0</v>
      </c>
      <c r="AN113" s="318">
        <f t="shared" si="40"/>
        <v>0</v>
      </c>
      <c r="AO113" s="318">
        <f t="shared" si="40"/>
        <v>0</v>
      </c>
      <c r="AP113" s="318">
        <f t="shared" si="40"/>
        <v>0</v>
      </c>
      <c r="AQ113" s="318" t="str">
        <f>IF(AV$8=H113,$M113,0)</f>
        <v>Nicole Sandberg</v>
      </c>
      <c r="AR113" s="318">
        <f t="shared" si="42"/>
        <v>0</v>
      </c>
      <c r="AS113" s="318">
        <f t="shared" si="42"/>
        <v>0</v>
      </c>
      <c r="AT113" s="318">
        <f t="shared" si="42"/>
        <v>0</v>
      </c>
      <c r="AU113" s="318">
        <f t="shared" si="42"/>
        <v>0</v>
      </c>
      <c r="AV113" s="320">
        <f>IF(AV$8=H113,$I113,0)</f>
        <v>2</v>
      </c>
      <c r="AW113" s="318">
        <f t="shared" si="41"/>
        <v>0</v>
      </c>
      <c r="AX113" s="318">
        <f t="shared" si="41"/>
        <v>0</v>
      </c>
      <c r="AY113" s="318">
        <f t="shared" si="41"/>
        <v>0</v>
      </c>
      <c r="AZ113" s="318">
        <f t="shared" si="41"/>
        <v>0</v>
      </c>
      <c r="BA113" s="511">
        <f t="shared" si="36"/>
        <v>2</v>
      </c>
      <c r="BB113" s="512">
        <f t="shared" si="37"/>
        <v>0.66666666666666663</v>
      </c>
      <c r="BC113" s="264"/>
      <c r="BD113" s="264"/>
      <c r="BE113" s="264"/>
      <c r="BF113" s="275"/>
      <c r="BG113" s="275"/>
      <c r="BH113" s="275"/>
      <c r="BI113" s="275"/>
      <c r="BJ113" s="275"/>
      <c r="BK113" s="275"/>
      <c r="BL113" s="275"/>
      <c r="BM113" s="275"/>
      <c r="BN113" s="275"/>
      <c r="BO113" s="275"/>
      <c r="BP113" s="275"/>
      <c r="BQ113" s="275"/>
      <c r="BR113" s="275"/>
    </row>
    <row r="114" spans="1:70" ht="169" x14ac:dyDescent="0.35">
      <c r="A114" s="324" t="s">
        <v>7</v>
      </c>
      <c r="B114" s="325" t="s">
        <v>778</v>
      </c>
      <c r="C114" s="324" t="s">
        <v>26</v>
      </c>
      <c r="D114" s="468" t="s">
        <v>10</v>
      </c>
      <c r="E114" s="325" t="s">
        <v>453</v>
      </c>
      <c r="F114" s="324" t="s">
        <v>1311</v>
      </c>
      <c r="G114" s="324" t="s">
        <v>188</v>
      </c>
      <c r="H114" s="455" t="s">
        <v>699</v>
      </c>
      <c r="I114" s="270">
        <v>1</v>
      </c>
      <c r="J114" s="446" t="s">
        <v>839</v>
      </c>
      <c r="K114" s="270" t="s">
        <v>1509</v>
      </c>
      <c r="L114" s="270" t="s">
        <v>1516</v>
      </c>
      <c r="M114" s="463" t="s">
        <v>601</v>
      </c>
      <c r="N114" s="447">
        <v>45565</v>
      </c>
      <c r="O114" s="447" t="s">
        <v>887</v>
      </c>
      <c r="P114" s="472" t="s">
        <v>10</v>
      </c>
      <c r="Q114" s="458" t="s">
        <v>27</v>
      </c>
      <c r="R114" s="325" t="s">
        <v>24</v>
      </c>
      <c r="S114" s="325">
        <v>7</v>
      </c>
      <c r="T114" s="325" t="s">
        <v>25</v>
      </c>
      <c r="U114" s="325" t="s">
        <v>173</v>
      </c>
      <c r="V114" s="349">
        <v>1</v>
      </c>
      <c r="W114" s="325">
        <v>1</v>
      </c>
      <c r="X114" s="349">
        <v>0</v>
      </c>
      <c r="Y114" s="349">
        <v>1</v>
      </c>
      <c r="Z114" s="349">
        <v>0</v>
      </c>
      <c r="AA114" s="325">
        <f t="shared" si="34"/>
        <v>3</v>
      </c>
      <c r="AB114" s="307" t="s">
        <v>1263</v>
      </c>
      <c r="AC114" s="444" t="str">
        <f t="shared" si="38"/>
        <v xml:space="preserve">319(h) EPA award application awarded in August 2020. The 2020 RFA was issued in June 2020 and closed August 31, 2020 and ; applications are currently under review twelve applications were received requesting a total of over .$5.4 million and providing over $2.55 million of match. Seven projects were granted a total of nearly $2 million of 319H funding to start projects in late 2021 early 2022. An additional two projects were identified as have good potential but did not score competitively. These projects were identified for special funding to start smaller initiatives that may lead to more competitive project applications in the future. These projects are slated to start fall 2021.   The results of this RFA will were be used to develop Virginia's application for 2021 funding as well as reprograms using FFY17, FFY19 and FFY20 funding. .The results of the July 2021 RFA which closed August 2021 will be discussed next year and will be used to develop Virginia’s application for 2022 funding that will be submitted in May 2022. </v>
      </c>
      <c r="AD114" s="318">
        <f t="shared" si="38"/>
        <v>0</v>
      </c>
      <c r="AE114" s="318">
        <f t="shared" si="38"/>
        <v>0</v>
      </c>
      <c r="AF114" s="318">
        <f t="shared" si="38"/>
        <v>0</v>
      </c>
      <c r="AG114" s="319" t="s">
        <v>839</v>
      </c>
      <c r="AH114" s="444" t="str">
        <f t="shared" si="39"/>
        <v>Active</v>
      </c>
      <c r="AI114" s="318">
        <f t="shared" si="39"/>
        <v>0</v>
      </c>
      <c r="AJ114" s="318">
        <f t="shared" si="39"/>
        <v>0</v>
      </c>
      <c r="AK114" s="318">
        <f t="shared" si="39"/>
        <v>0</v>
      </c>
      <c r="AL114" s="348" t="s">
        <v>10</v>
      </c>
      <c r="AM114" s="444" t="str">
        <f t="shared" si="40"/>
        <v>DEQ</v>
      </c>
      <c r="AN114" s="318">
        <f t="shared" si="40"/>
        <v>0</v>
      </c>
      <c r="AO114" s="318">
        <f t="shared" si="40"/>
        <v>0</v>
      </c>
      <c r="AP114" s="318">
        <f t="shared" si="40"/>
        <v>0</v>
      </c>
      <c r="AQ114" s="318" t="s">
        <v>601</v>
      </c>
      <c r="AR114" s="444" t="str">
        <f t="shared" si="42"/>
        <v>Nicole Sandberg</v>
      </c>
      <c r="AS114" s="318">
        <f t="shared" si="42"/>
        <v>0</v>
      </c>
      <c r="AT114" s="318">
        <f t="shared" si="42"/>
        <v>0</v>
      </c>
      <c r="AU114" s="318">
        <f t="shared" si="42"/>
        <v>0</v>
      </c>
      <c r="AV114" s="348">
        <v>2</v>
      </c>
      <c r="AW114" s="444">
        <f t="shared" si="41"/>
        <v>1</v>
      </c>
      <c r="AX114" s="318">
        <f t="shared" si="41"/>
        <v>0</v>
      </c>
      <c r="AY114" s="318">
        <f t="shared" si="41"/>
        <v>0</v>
      </c>
      <c r="AZ114" s="459">
        <f t="shared" si="41"/>
        <v>0</v>
      </c>
      <c r="BA114" s="455">
        <f t="shared" si="36"/>
        <v>3</v>
      </c>
      <c r="BB114" s="456">
        <f t="shared" si="37"/>
        <v>1</v>
      </c>
      <c r="BC114" s="264"/>
      <c r="BD114" s="264"/>
      <c r="BE114" s="264"/>
      <c r="BF114" s="264"/>
      <c r="BG114" s="264"/>
      <c r="BH114" s="264"/>
      <c r="BI114" s="264"/>
      <c r="BJ114" s="264"/>
      <c r="BK114" s="264"/>
      <c r="BL114" s="264"/>
      <c r="BM114" s="264"/>
      <c r="BN114" s="264"/>
      <c r="BO114" s="264"/>
      <c r="BP114" s="264"/>
      <c r="BQ114" s="264"/>
      <c r="BR114" s="264"/>
    </row>
    <row r="115" spans="1:70" s="261" customFormat="1" ht="221" hidden="1" x14ac:dyDescent="0.35">
      <c r="A115" s="399" t="s">
        <v>7</v>
      </c>
      <c r="B115" s="399" t="s">
        <v>778</v>
      </c>
      <c r="C115" s="399" t="s">
        <v>26</v>
      </c>
      <c r="D115" s="305" t="s">
        <v>10</v>
      </c>
      <c r="E115" s="399" t="s">
        <v>454</v>
      </c>
      <c r="F115" s="399" t="s">
        <v>579</v>
      </c>
      <c r="G115" s="399" t="s">
        <v>252</v>
      </c>
      <c r="H115" s="396" t="s">
        <v>696</v>
      </c>
      <c r="I115" s="477">
        <v>23</v>
      </c>
      <c r="J115" s="396" t="s">
        <v>839</v>
      </c>
      <c r="K115" s="396" t="s">
        <v>1074</v>
      </c>
      <c r="L115" s="402"/>
      <c r="M115" s="308" t="s">
        <v>601</v>
      </c>
      <c r="N115" s="479">
        <v>45565</v>
      </c>
      <c r="O115" s="479" t="s">
        <v>888</v>
      </c>
      <c r="P115" s="345" t="s">
        <v>10</v>
      </c>
      <c r="Q115" s="312" t="s">
        <v>27</v>
      </c>
      <c r="R115" s="399" t="s">
        <v>24</v>
      </c>
      <c r="S115" s="399">
        <v>7</v>
      </c>
      <c r="T115" s="399" t="s">
        <v>25</v>
      </c>
      <c r="U115" s="399" t="s">
        <v>173</v>
      </c>
      <c r="V115" s="312">
        <v>10</v>
      </c>
      <c r="W115" s="349">
        <v>10</v>
      </c>
      <c r="X115" s="349">
        <v>10</v>
      </c>
      <c r="Y115" s="349">
        <v>10</v>
      </c>
      <c r="Z115" s="349">
        <v>10</v>
      </c>
      <c r="AA115" s="510">
        <f t="shared" si="34"/>
        <v>50</v>
      </c>
      <c r="AB115" s="303" t="s">
        <v>1074</v>
      </c>
      <c r="AC115" s="318">
        <f t="shared" si="38"/>
        <v>0</v>
      </c>
      <c r="AD115" s="318">
        <f t="shared" si="38"/>
        <v>0</v>
      </c>
      <c r="AE115" s="318">
        <f t="shared" si="38"/>
        <v>0</v>
      </c>
      <c r="AF115" s="318">
        <f t="shared" si="38"/>
        <v>0</v>
      </c>
      <c r="AG115" s="319" t="str">
        <f>IF(AV$8=H115,$J115,0)</f>
        <v>Active</v>
      </c>
      <c r="AH115" s="318">
        <f t="shared" si="39"/>
        <v>0</v>
      </c>
      <c r="AI115" s="318">
        <f t="shared" si="39"/>
        <v>0</v>
      </c>
      <c r="AJ115" s="318">
        <f t="shared" si="39"/>
        <v>0</v>
      </c>
      <c r="AK115" s="318">
        <f t="shared" si="39"/>
        <v>0</v>
      </c>
      <c r="AL115" s="347" t="str">
        <f>IF(AV$8=H115,$D115,0)</f>
        <v>DEQ</v>
      </c>
      <c r="AM115" s="318">
        <f t="shared" si="40"/>
        <v>0</v>
      </c>
      <c r="AN115" s="318">
        <f t="shared" si="40"/>
        <v>0</v>
      </c>
      <c r="AO115" s="318">
        <f t="shared" si="40"/>
        <v>0</v>
      </c>
      <c r="AP115" s="318">
        <f t="shared" si="40"/>
        <v>0</v>
      </c>
      <c r="AQ115" s="318" t="str">
        <f>IF(AV$8=H115,$M115,0)</f>
        <v>Nicole Sandberg</v>
      </c>
      <c r="AR115" s="318">
        <f t="shared" si="42"/>
        <v>0</v>
      </c>
      <c r="AS115" s="318">
        <f t="shared" si="42"/>
        <v>0</v>
      </c>
      <c r="AT115" s="318">
        <f t="shared" si="42"/>
        <v>0</v>
      </c>
      <c r="AU115" s="318">
        <f t="shared" si="42"/>
        <v>0</v>
      </c>
      <c r="AV115" s="320">
        <f>IF(AV$8=H115,$I115,0)</f>
        <v>23</v>
      </c>
      <c r="AW115" s="318">
        <f t="shared" si="41"/>
        <v>0</v>
      </c>
      <c r="AX115" s="318">
        <f t="shared" si="41"/>
        <v>0</v>
      </c>
      <c r="AY115" s="318">
        <f t="shared" si="41"/>
        <v>0</v>
      </c>
      <c r="AZ115" s="318">
        <f t="shared" si="41"/>
        <v>0</v>
      </c>
      <c r="BA115" s="511">
        <f t="shared" si="36"/>
        <v>23</v>
      </c>
      <c r="BB115" s="512">
        <f t="shared" si="37"/>
        <v>0.46</v>
      </c>
      <c r="BC115" s="264"/>
      <c r="BD115" s="264"/>
      <c r="BE115" s="264"/>
      <c r="BF115" s="275"/>
      <c r="BG115" s="275"/>
      <c r="BH115" s="275"/>
      <c r="BI115" s="275"/>
      <c r="BJ115" s="275"/>
      <c r="BK115" s="275"/>
      <c r="BL115" s="275"/>
      <c r="BM115" s="275"/>
      <c r="BN115" s="275"/>
      <c r="BO115" s="275"/>
      <c r="BP115" s="275"/>
      <c r="BQ115" s="275"/>
      <c r="BR115" s="275"/>
    </row>
    <row r="116" spans="1:70" ht="338" x14ac:dyDescent="0.35">
      <c r="A116" s="324" t="s">
        <v>7</v>
      </c>
      <c r="B116" s="325" t="s">
        <v>778</v>
      </c>
      <c r="C116" s="324" t="s">
        <v>26</v>
      </c>
      <c r="D116" s="468" t="s">
        <v>10</v>
      </c>
      <c r="E116" s="325" t="s">
        <v>454</v>
      </c>
      <c r="F116" s="324" t="s">
        <v>579</v>
      </c>
      <c r="G116" s="324" t="s">
        <v>252</v>
      </c>
      <c r="H116" s="455" t="s">
        <v>699</v>
      </c>
      <c r="I116" s="270">
        <v>26</v>
      </c>
      <c r="J116" s="446" t="s">
        <v>839</v>
      </c>
      <c r="K116" s="270" t="s">
        <v>1312</v>
      </c>
      <c r="L116" s="270" t="s">
        <v>1517</v>
      </c>
      <c r="M116" s="463" t="s">
        <v>601</v>
      </c>
      <c r="N116" s="447">
        <v>45565</v>
      </c>
      <c r="O116" s="447" t="s">
        <v>888</v>
      </c>
      <c r="P116" s="472" t="s">
        <v>10</v>
      </c>
      <c r="Q116" s="458" t="s">
        <v>27</v>
      </c>
      <c r="R116" s="325" t="s">
        <v>24</v>
      </c>
      <c r="S116" s="325">
        <v>7</v>
      </c>
      <c r="T116" s="325" t="s">
        <v>25</v>
      </c>
      <c r="U116" s="325" t="s">
        <v>173</v>
      </c>
      <c r="V116" s="349">
        <v>10</v>
      </c>
      <c r="W116" s="325">
        <v>10</v>
      </c>
      <c r="X116" s="349">
        <v>10</v>
      </c>
      <c r="Y116" s="349">
        <v>10</v>
      </c>
      <c r="Z116" s="349">
        <v>10</v>
      </c>
      <c r="AA116" s="325">
        <f t="shared" si="34"/>
        <v>50</v>
      </c>
      <c r="AB116" s="307" t="s">
        <v>1074</v>
      </c>
      <c r="AC116" s="444" t="str">
        <f t="shared" si="38"/>
        <v xml:space="preserve">The NPS Management Plan had a goal for the 2020-2024 period to provide 319(h) funding for active implementation projects in 38 of the approved IP areas and have by 2024 some level of implementation (by state and 319(h) funding) in 73 IPs. During FY2021, has nearly exceeded 96% (70/73) its goal of having BMP implementation in 73 approved IPs by 2024. In fact it has exceed that goal (102% 75/73) including IPs not EPA-approved. (Table 2.4). In fact Virginia has far exceed this goal if you look at what has been implemented in the past twenty years (2001-2021) compared to the 2001-2024 goal (119% 87/73) and to date has had some level of implementation (with and without 319(h) funding) in 90%  (87/97) of all completed IPS. Since the NPS Implementation Program began in 2001, a total of 75 NPS projects have been actively targeting implementation in completed TMDL IPs (Figure 2.3) with some IPs having more than one active project at one time, thereby addressing different source sectors or subwatersheds within the same IP (Figure 2.4). Approximately 30% of these projects were funded exclusively with state resources, the remaining 70% of the projects were funded with a combination of state and federal 319(h) funding.  During FY2021, 23 approved implementation plans had 26 active 319(h)-funded projects. In FY2021, DEQ funded 26 individual projects covering 23 separate implementation plan areas with Section 319(h) funds. Other state and federal funds administered by either DEQ or DCR were also available. Collectively, 3,211 residential septic and agricultural BMPs were installed within 75 IP areas addressing 217 IP watersheds (see Table 2.5). These BMPs cost a total of $18.9 million, of which $14.2 million was provided by DEQ and DCR in the form of either state or federal cost-share assistance (not including funds from USDA). Please note that projects that were not run through Soil and water conservation districts or had urban projects are not included in table 2.5 and the following analysis although they are included table 2.4 and Figures 2.3 and 2.4. </v>
      </c>
      <c r="AD116" s="318">
        <f t="shared" si="38"/>
        <v>0</v>
      </c>
      <c r="AE116" s="318">
        <f t="shared" si="38"/>
        <v>0</v>
      </c>
      <c r="AF116" s="318">
        <f t="shared" si="38"/>
        <v>0</v>
      </c>
      <c r="AG116" s="319" t="s">
        <v>839</v>
      </c>
      <c r="AH116" s="444" t="str">
        <f t="shared" si="39"/>
        <v>Active</v>
      </c>
      <c r="AI116" s="318">
        <f t="shared" si="39"/>
        <v>0</v>
      </c>
      <c r="AJ116" s="318">
        <f t="shared" si="39"/>
        <v>0</v>
      </c>
      <c r="AK116" s="318">
        <f t="shared" si="39"/>
        <v>0</v>
      </c>
      <c r="AL116" s="348" t="s">
        <v>10</v>
      </c>
      <c r="AM116" s="444" t="str">
        <f t="shared" si="40"/>
        <v>DEQ</v>
      </c>
      <c r="AN116" s="318">
        <f t="shared" si="40"/>
        <v>0</v>
      </c>
      <c r="AO116" s="318">
        <f t="shared" si="40"/>
        <v>0</v>
      </c>
      <c r="AP116" s="318">
        <f t="shared" si="40"/>
        <v>0</v>
      </c>
      <c r="AQ116" s="318" t="s">
        <v>601</v>
      </c>
      <c r="AR116" s="444" t="str">
        <f t="shared" si="42"/>
        <v>Nicole Sandberg</v>
      </c>
      <c r="AS116" s="318">
        <f t="shared" si="42"/>
        <v>0</v>
      </c>
      <c r="AT116" s="318">
        <f t="shared" si="42"/>
        <v>0</v>
      </c>
      <c r="AU116" s="318">
        <f t="shared" si="42"/>
        <v>0</v>
      </c>
      <c r="AV116" s="348">
        <v>23</v>
      </c>
      <c r="AW116" s="444">
        <f t="shared" si="41"/>
        <v>26</v>
      </c>
      <c r="AX116" s="318">
        <f t="shared" si="41"/>
        <v>0</v>
      </c>
      <c r="AY116" s="318">
        <f t="shared" si="41"/>
        <v>0</v>
      </c>
      <c r="AZ116" s="459">
        <f t="shared" si="41"/>
        <v>0</v>
      </c>
      <c r="BA116" s="455">
        <f t="shared" si="36"/>
        <v>49</v>
      </c>
      <c r="BB116" s="456">
        <f t="shared" si="37"/>
        <v>0.98</v>
      </c>
      <c r="BC116" s="264"/>
      <c r="BD116" s="264"/>
      <c r="BE116" s="264"/>
      <c r="BF116" s="264"/>
      <c r="BG116" s="264"/>
      <c r="BH116" s="264"/>
      <c r="BI116" s="264"/>
      <c r="BJ116" s="264"/>
      <c r="BK116" s="264"/>
      <c r="BL116" s="264"/>
      <c r="BM116" s="264"/>
      <c r="BN116" s="264"/>
      <c r="BO116" s="264"/>
      <c r="BP116" s="264"/>
      <c r="BQ116" s="264"/>
      <c r="BR116" s="264"/>
    </row>
    <row r="117" spans="1:70" s="261" customFormat="1" ht="130" hidden="1" x14ac:dyDescent="0.35">
      <c r="A117" s="399" t="s">
        <v>7</v>
      </c>
      <c r="B117" s="399" t="s">
        <v>778</v>
      </c>
      <c r="C117" s="399" t="s">
        <v>26</v>
      </c>
      <c r="D117" s="305" t="s">
        <v>10</v>
      </c>
      <c r="E117" s="399" t="s">
        <v>633</v>
      </c>
      <c r="F117" s="399" t="s">
        <v>580</v>
      </c>
      <c r="G117" s="399" t="s">
        <v>578</v>
      </c>
      <c r="H117" s="396" t="s">
        <v>696</v>
      </c>
      <c r="I117" s="477">
        <v>2</v>
      </c>
      <c r="J117" s="396" t="s">
        <v>839</v>
      </c>
      <c r="K117" s="396" t="s">
        <v>1264</v>
      </c>
      <c r="L117" s="402"/>
      <c r="M117" s="308" t="s">
        <v>601</v>
      </c>
      <c r="N117" s="479">
        <v>45565</v>
      </c>
      <c r="O117" s="479" t="s">
        <v>888</v>
      </c>
      <c r="P117" s="345" t="s">
        <v>10</v>
      </c>
      <c r="Q117" s="312" t="s">
        <v>27</v>
      </c>
      <c r="R117" s="399" t="s">
        <v>24</v>
      </c>
      <c r="S117" s="399">
        <v>7</v>
      </c>
      <c r="T117" s="399" t="s">
        <v>25</v>
      </c>
      <c r="U117" s="399" t="s">
        <v>173</v>
      </c>
      <c r="V117" s="312">
        <v>2</v>
      </c>
      <c r="W117" s="349">
        <v>2</v>
      </c>
      <c r="X117" s="349">
        <v>2</v>
      </c>
      <c r="Y117" s="349">
        <v>2</v>
      </c>
      <c r="Z117" s="349">
        <v>2</v>
      </c>
      <c r="AA117" s="510">
        <f t="shared" si="34"/>
        <v>10</v>
      </c>
      <c r="AB117" s="303" t="s">
        <v>1264</v>
      </c>
      <c r="AC117" s="318">
        <f t="shared" si="38"/>
        <v>0</v>
      </c>
      <c r="AD117" s="318">
        <f t="shared" si="38"/>
        <v>0</v>
      </c>
      <c r="AE117" s="318">
        <f t="shared" si="38"/>
        <v>0</v>
      </c>
      <c r="AF117" s="318">
        <f t="shared" si="38"/>
        <v>0</v>
      </c>
      <c r="AG117" s="319" t="str">
        <f>IF(AV$8=H117,$J117,0)</f>
        <v>Active</v>
      </c>
      <c r="AH117" s="318">
        <f t="shared" si="39"/>
        <v>0</v>
      </c>
      <c r="AI117" s="318">
        <f t="shared" si="39"/>
        <v>0</v>
      </c>
      <c r="AJ117" s="318">
        <f t="shared" si="39"/>
        <v>0</v>
      </c>
      <c r="AK117" s="318">
        <f t="shared" si="39"/>
        <v>0</v>
      </c>
      <c r="AL117" s="347" t="str">
        <f>IF(AV$8=H117,$D117,0)</f>
        <v>DEQ</v>
      </c>
      <c r="AM117" s="318">
        <f t="shared" si="40"/>
        <v>0</v>
      </c>
      <c r="AN117" s="318">
        <f t="shared" si="40"/>
        <v>0</v>
      </c>
      <c r="AO117" s="318">
        <f t="shared" si="40"/>
        <v>0</v>
      </c>
      <c r="AP117" s="318">
        <f t="shared" si="40"/>
        <v>0</v>
      </c>
      <c r="AQ117" s="318" t="str">
        <f>IF(AV$8=H117,$M117,0)</f>
        <v>Nicole Sandberg</v>
      </c>
      <c r="AR117" s="318">
        <f t="shared" si="42"/>
        <v>0</v>
      </c>
      <c r="AS117" s="318">
        <f t="shared" si="42"/>
        <v>0</v>
      </c>
      <c r="AT117" s="318">
        <f t="shared" si="42"/>
        <v>0</v>
      </c>
      <c r="AU117" s="318">
        <f t="shared" si="42"/>
        <v>0</v>
      </c>
      <c r="AV117" s="320">
        <f>IF(AV$8=H117,$I117,0)</f>
        <v>2</v>
      </c>
      <c r="AW117" s="318">
        <f t="shared" si="41"/>
        <v>0</v>
      </c>
      <c r="AX117" s="318">
        <f t="shared" si="41"/>
        <v>0</v>
      </c>
      <c r="AY117" s="318">
        <f t="shared" si="41"/>
        <v>0</v>
      </c>
      <c r="AZ117" s="318">
        <f t="shared" si="41"/>
        <v>0</v>
      </c>
      <c r="BA117" s="511">
        <f t="shared" si="36"/>
        <v>2</v>
      </c>
      <c r="BB117" s="512">
        <f t="shared" si="37"/>
        <v>0.2</v>
      </c>
      <c r="BC117" s="264"/>
      <c r="BD117" s="264"/>
      <c r="BE117" s="264"/>
      <c r="BF117" s="275"/>
      <c r="BG117" s="275"/>
      <c r="BH117" s="275"/>
      <c r="BI117" s="275"/>
      <c r="BJ117" s="275"/>
      <c r="BK117" s="275"/>
      <c r="BL117" s="275"/>
      <c r="BM117" s="275"/>
      <c r="BN117" s="275"/>
      <c r="BO117" s="275"/>
      <c r="BP117" s="275"/>
      <c r="BQ117" s="275"/>
      <c r="BR117" s="275"/>
    </row>
    <row r="118" spans="1:70" ht="78" x14ac:dyDescent="0.35">
      <c r="A118" s="324" t="s">
        <v>7</v>
      </c>
      <c r="B118" s="325" t="s">
        <v>778</v>
      </c>
      <c r="C118" s="324" t="s">
        <v>26</v>
      </c>
      <c r="D118" s="468" t="s">
        <v>10</v>
      </c>
      <c r="E118" s="325" t="s">
        <v>633</v>
      </c>
      <c r="F118" s="324" t="s">
        <v>580</v>
      </c>
      <c r="G118" s="324" t="s">
        <v>578</v>
      </c>
      <c r="H118" s="455" t="s">
        <v>699</v>
      </c>
      <c r="I118" s="270">
        <v>5</v>
      </c>
      <c r="J118" s="446" t="s">
        <v>839</v>
      </c>
      <c r="K118" s="270" t="s">
        <v>1510</v>
      </c>
      <c r="L118" s="270" t="s">
        <v>1517</v>
      </c>
      <c r="M118" s="463" t="s">
        <v>601</v>
      </c>
      <c r="N118" s="447">
        <v>45565</v>
      </c>
      <c r="O118" s="447" t="s">
        <v>888</v>
      </c>
      <c r="P118" s="472" t="s">
        <v>10</v>
      </c>
      <c r="Q118" s="458" t="s">
        <v>27</v>
      </c>
      <c r="R118" s="325" t="s">
        <v>24</v>
      </c>
      <c r="S118" s="325">
        <v>7</v>
      </c>
      <c r="T118" s="325" t="s">
        <v>25</v>
      </c>
      <c r="U118" s="325" t="s">
        <v>173</v>
      </c>
      <c r="V118" s="349">
        <v>2</v>
      </c>
      <c r="W118" s="325">
        <v>2</v>
      </c>
      <c r="X118" s="349">
        <v>2</v>
      </c>
      <c r="Y118" s="349">
        <v>2</v>
      </c>
      <c r="Z118" s="349">
        <v>2</v>
      </c>
      <c r="AA118" s="325">
        <f t="shared" si="34"/>
        <v>10</v>
      </c>
      <c r="AB118" s="307" t="s">
        <v>1264</v>
      </c>
      <c r="AC118" s="444" t="str">
        <f t="shared" si="38"/>
        <v>Virginia started two new projects in the fall of 2020 (Crab Creek and Birch and Dan Rivers) identified in the 2020 RFA that closed August 2019. Another existing project expanded to include an additional IP area (Kings Creek). In the Spring of 2021 staff worked to develop project contracts to start projects in four additional IP areas (Crab Creek, Little Calfpasture River, Middle Clinch River, and the Upper Piankatank River, Gwynns Island, and Milford Haven Watersheds IP Area)</v>
      </c>
      <c r="AD118" s="318">
        <f t="shared" si="38"/>
        <v>0</v>
      </c>
      <c r="AE118" s="318">
        <f t="shared" si="38"/>
        <v>0</v>
      </c>
      <c r="AF118" s="318">
        <f t="shared" si="38"/>
        <v>0</v>
      </c>
      <c r="AG118" s="319" t="s">
        <v>839</v>
      </c>
      <c r="AH118" s="444" t="str">
        <f t="shared" si="39"/>
        <v>Active</v>
      </c>
      <c r="AI118" s="318">
        <f t="shared" si="39"/>
        <v>0</v>
      </c>
      <c r="AJ118" s="318">
        <f t="shared" si="39"/>
        <v>0</v>
      </c>
      <c r="AK118" s="318">
        <f t="shared" si="39"/>
        <v>0</v>
      </c>
      <c r="AL118" s="348" t="s">
        <v>10</v>
      </c>
      <c r="AM118" s="444" t="str">
        <f t="shared" si="40"/>
        <v>DEQ</v>
      </c>
      <c r="AN118" s="318">
        <f t="shared" si="40"/>
        <v>0</v>
      </c>
      <c r="AO118" s="318">
        <f t="shared" si="40"/>
        <v>0</v>
      </c>
      <c r="AP118" s="318">
        <f t="shared" si="40"/>
        <v>0</v>
      </c>
      <c r="AQ118" s="318" t="s">
        <v>601</v>
      </c>
      <c r="AR118" s="444" t="str">
        <f t="shared" si="42"/>
        <v>Nicole Sandberg</v>
      </c>
      <c r="AS118" s="318">
        <f t="shared" si="42"/>
        <v>0</v>
      </c>
      <c r="AT118" s="318">
        <f t="shared" si="42"/>
        <v>0</v>
      </c>
      <c r="AU118" s="318">
        <f t="shared" si="42"/>
        <v>0</v>
      </c>
      <c r="AV118" s="348">
        <v>2</v>
      </c>
      <c r="AW118" s="444">
        <f t="shared" si="41"/>
        <v>5</v>
      </c>
      <c r="AX118" s="318">
        <f t="shared" si="41"/>
        <v>0</v>
      </c>
      <c r="AY118" s="318">
        <f t="shared" si="41"/>
        <v>0</v>
      </c>
      <c r="AZ118" s="459">
        <f t="shared" si="41"/>
        <v>0</v>
      </c>
      <c r="BA118" s="455">
        <f t="shared" si="36"/>
        <v>7</v>
      </c>
      <c r="BB118" s="456">
        <f t="shared" si="37"/>
        <v>0.7</v>
      </c>
      <c r="BC118" s="264"/>
      <c r="BD118" s="264"/>
      <c r="BE118" s="264"/>
      <c r="BF118" s="264"/>
      <c r="BG118" s="264"/>
      <c r="BH118" s="264"/>
      <c r="BI118" s="264"/>
      <c r="BJ118" s="264"/>
      <c r="BK118" s="264"/>
      <c r="BL118" s="264"/>
      <c r="BM118" s="264"/>
      <c r="BN118" s="264"/>
      <c r="BO118" s="264"/>
      <c r="BP118" s="264"/>
      <c r="BQ118" s="264"/>
      <c r="BR118" s="264"/>
    </row>
    <row r="119" spans="1:70" s="261" customFormat="1" ht="117" hidden="1" x14ac:dyDescent="0.35">
      <c r="A119" s="399" t="s">
        <v>7</v>
      </c>
      <c r="B119" s="399" t="s">
        <v>443</v>
      </c>
      <c r="C119" s="399" t="s">
        <v>29</v>
      </c>
      <c r="D119" s="305" t="s">
        <v>10</v>
      </c>
      <c r="E119" s="399" t="s">
        <v>443</v>
      </c>
      <c r="F119" s="399" t="s">
        <v>29</v>
      </c>
      <c r="G119" s="399" t="s">
        <v>193</v>
      </c>
      <c r="H119" s="396" t="s">
        <v>696</v>
      </c>
      <c r="I119" s="477">
        <v>1</v>
      </c>
      <c r="J119" s="396" t="s">
        <v>839</v>
      </c>
      <c r="K119" s="396" t="s">
        <v>1072</v>
      </c>
      <c r="L119" s="402"/>
      <c r="M119" s="308" t="s">
        <v>601</v>
      </c>
      <c r="N119" s="479">
        <v>45565</v>
      </c>
      <c r="O119" s="479" t="s">
        <v>887</v>
      </c>
      <c r="P119" s="345" t="s">
        <v>10</v>
      </c>
      <c r="Q119" s="312" t="s">
        <v>1043</v>
      </c>
      <c r="R119" s="399" t="s">
        <v>24</v>
      </c>
      <c r="S119" s="399">
        <v>8</v>
      </c>
      <c r="T119" s="399" t="s">
        <v>28</v>
      </c>
      <c r="U119" s="399" t="s">
        <v>173</v>
      </c>
      <c r="V119" s="312">
        <v>1</v>
      </c>
      <c r="W119" s="349">
        <v>1</v>
      </c>
      <c r="X119" s="349">
        <v>0</v>
      </c>
      <c r="Y119" s="349">
        <v>1</v>
      </c>
      <c r="Z119" s="349">
        <v>0</v>
      </c>
      <c r="AA119" s="510">
        <f t="shared" si="34"/>
        <v>3</v>
      </c>
      <c r="AB119" s="303" t="s">
        <v>1072</v>
      </c>
      <c r="AC119" s="318">
        <f t="shared" si="38"/>
        <v>0</v>
      </c>
      <c r="AD119" s="318">
        <f t="shared" si="38"/>
        <v>0</v>
      </c>
      <c r="AE119" s="318">
        <f t="shared" si="38"/>
        <v>0</v>
      </c>
      <c r="AF119" s="318">
        <f t="shared" si="38"/>
        <v>0</v>
      </c>
      <c r="AG119" s="319" t="str">
        <f>IF(AV$8=H119,$J119,0)</f>
        <v>Active</v>
      </c>
      <c r="AH119" s="318">
        <f t="shared" si="39"/>
        <v>0</v>
      </c>
      <c r="AI119" s="318">
        <f t="shared" si="39"/>
        <v>0</v>
      </c>
      <c r="AJ119" s="318">
        <f t="shared" si="39"/>
        <v>0</v>
      </c>
      <c r="AK119" s="318">
        <f t="shared" si="39"/>
        <v>0</v>
      </c>
      <c r="AL119" s="347" t="str">
        <f>IF(AV$8=H119,$D119,0)</f>
        <v>DEQ</v>
      </c>
      <c r="AM119" s="318">
        <f t="shared" si="40"/>
        <v>0</v>
      </c>
      <c r="AN119" s="318">
        <f t="shared" si="40"/>
        <v>0</v>
      </c>
      <c r="AO119" s="318">
        <f t="shared" si="40"/>
        <v>0</v>
      </c>
      <c r="AP119" s="318">
        <f t="shared" si="40"/>
        <v>0</v>
      </c>
      <c r="AQ119" s="318" t="str">
        <f>IF(AV$8=H119,$M119,0)</f>
        <v>Nicole Sandberg</v>
      </c>
      <c r="AR119" s="318">
        <f t="shared" si="42"/>
        <v>0</v>
      </c>
      <c r="AS119" s="318">
        <f t="shared" si="42"/>
        <v>0</v>
      </c>
      <c r="AT119" s="318">
        <f t="shared" si="42"/>
        <v>0</v>
      </c>
      <c r="AU119" s="318">
        <f t="shared" si="42"/>
        <v>0</v>
      </c>
      <c r="AV119" s="320">
        <f>IF(AV$8=H119,$I119,0)</f>
        <v>1</v>
      </c>
      <c r="AW119" s="318">
        <f t="shared" si="41"/>
        <v>0</v>
      </c>
      <c r="AX119" s="318">
        <f t="shared" si="41"/>
        <v>0</v>
      </c>
      <c r="AY119" s="318">
        <f t="shared" si="41"/>
        <v>0</v>
      </c>
      <c r="AZ119" s="318">
        <f t="shared" si="41"/>
        <v>0</v>
      </c>
      <c r="BA119" s="511">
        <f t="shared" si="36"/>
        <v>1</v>
      </c>
      <c r="BB119" s="512">
        <f t="shared" si="37"/>
        <v>0.33333333333333331</v>
      </c>
      <c r="BC119" s="264"/>
      <c r="BD119" s="264"/>
      <c r="BE119" s="264"/>
      <c r="BF119" s="275"/>
      <c r="BG119" s="275"/>
      <c r="BH119" s="275"/>
      <c r="BI119" s="275"/>
      <c r="BJ119" s="275"/>
      <c r="BK119" s="275"/>
      <c r="BL119" s="275"/>
      <c r="BM119" s="275"/>
      <c r="BN119" s="275"/>
      <c r="BO119" s="275"/>
      <c r="BP119" s="275"/>
      <c r="BQ119" s="275"/>
      <c r="BR119" s="275"/>
    </row>
    <row r="120" spans="1:70" ht="117" x14ac:dyDescent="0.35">
      <c r="A120" s="324" t="s">
        <v>7</v>
      </c>
      <c r="B120" s="325" t="s">
        <v>443</v>
      </c>
      <c r="C120" s="324" t="s">
        <v>29</v>
      </c>
      <c r="D120" s="468" t="s">
        <v>10</v>
      </c>
      <c r="E120" s="325" t="s">
        <v>443</v>
      </c>
      <c r="F120" s="324" t="s">
        <v>29</v>
      </c>
      <c r="G120" s="324" t="s">
        <v>193</v>
      </c>
      <c r="H120" s="455" t="s">
        <v>699</v>
      </c>
      <c r="I120" s="270">
        <v>1</v>
      </c>
      <c r="J120" s="446" t="s">
        <v>839</v>
      </c>
      <c r="K120" s="270" t="s">
        <v>1313</v>
      </c>
      <c r="L120" s="270" t="s">
        <v>1517</v>
      </c>
      <c r="M120" s="463" t="s">
        <v>601</v>
      </c>
      <c r="N120" s="447">
        <v>45565</v>
      </c>
      <c r="O120" s="447" t="s">
        <v>887</v>
      </c>
      <c r="P120" s="472" t="s">
        <v>10</v>
      </c>
      <c r="Q120" s="458" t="s">
        <v>1043</v>
      </c>
      <c r="R120" s="325" t="s">
        <v>24</v>
      </c>
      <c r="S120" s="325">
        <v>8</v>
      </c>
      <c r="T120" s="325" t="s">
        <v>28</v>
      </c>
      <c r="U120" s="325" t="s">
        <v>173</v>
      </c>
      <c r="V120" s="349">
        <v>1</v>
      </c>
      <c r="W120" s="325">
        <v>1</v>
      </c>
      <c r="X120" s="349">
        <v>0</v>
      </c>
      <c r="Y120" s="349">
        <v>1</v>
      </c>
      <c r="Z120" s="349">
        <v>0</v>
      </c>
      <c r="AA120" s="325">
        <f t="shared" si="34"/>
        <v>3</v>
      </c>
      <c r="AB120" s="307" t="s">
        <v>1072</v>
      </c>
      <c r="AC120" s="444" t="str">
        <f t="shared" si="38"/>
        <v xml:space="preserve">The DEQ NPS BMP guidelines and specifications were updated and published in July 2021 with a corresponding public webinar given discussing all changes. </v>
      </c>
      <c r="AD120" s="318">
        <f t="shared" si="38"/>
        <v>0</v>
      </c>
      <c r="AE120" s="318">
        <f t="shared" si="38"/>
        <v>0</v>
      </c>
      <c r="AF120" s="318">
        <f t="shared" si="38"/>
        <v>0</v>
      </c>
      <c r="AG120" s="319" t="s">
        <v>839</v>
      </c>
      <c r="AH120" s="444" t="str">
        <f t="shared" si="39"/>
        <v>Active</v>
      </c>
      <c r="AI120" s="318">
        <f t="shared" si="39"/>
        <v>0</v>
      </c>
      <c r="AJ120" s="318">
        <f t="shared" si="39"/>
        <v>0</v>
      </c>
      <c r="AK120" s="318">
        <f t="shared" si="39"/>
        <v>0</v>
      </c>
      <c r="AL120" s="348" t="s">
        <v>10</v>
      </c>
      <c r="AM120" s="444" t="str">
        <f t="shared" si="40"/>
        <v>DEQ</v>
      </c>
      <c r="AN120" s="318">
        <f t="shared" si="40"/>
        <v>0</v>
      </c>
      <c r="AO120" s="318">
        <f t="shared" si="40"/>
        <v>0</v>
      </c>
      <c r="AP120" s="318">
        <f t="shared" si="40"/>
        <v>0</v>
      </c>
      <c r="AQ120" s="318" t="s">
        <v>601</v>
      </c>
      <c r="AR120" s="444" t="str">
        <f t="shared" si="42"/>
        <v>Nicole Sandberg</v>
      </c>
      <c r="AS120" s="318">
        <f t="shared" si="42"/>
        <v>0</v>
      </c>
      <c r="AT120" s="318">
        <f t="shared" si="42"/>
        <v>0</v>
      </c>
      <c r="AU120" s="318">
        <f t="shared" si="42"/>
        <v>0</v>
      </c>
      <c r="AV120" s="348">
        <v>1</v>
      </c>
      <c r="AW120" s="444">
        <f t="shared" si="41"/>
        <v>1</v>
      </c>
      <c r="AX120" s="318">
        <f t="shared" si="41"/>
        <v>0</v>
      </c>
      <c r="AY120" s="318">
        <f t="shared" si="41"/>
        <v>0</v>
      </c>
      <c r="AZ120" s="459">
        <f t="shared" si="41"/>
        <v>0</v>
      </c>
      <c r="BA120" s="455">
        <f t="shared" si="36"/>
        <v>2</v>
      </c>
      <c r="BB120" s="456">
        <f t="shared" si="37"/>
        <v>0.66666666666666663</v>
      </c>
      <c r="BC120" s="264"/>
      <c r="BD120" s="264"/>
      <c r="BE120" s="264"/>
      <c r="BF120" s="264"/>
      <c r="BG120" s="264"/>
      <c r="BH120" s="264"/>
      <c r="BI120" s="264"/>
      <c r="BJ120" s="264"/>
      <c r="BK120" s="264"/>
      <c r="BL120" s="264"/>
      <c r="BM120" s="264"/>
      <c r="BN120" s="264"/>
      <c r="BO120" s="264"/>
      <c r="BP120" s="264"/>
      <c r="BQ120" s="264"/>
      <c r="BR120" s="264"/>
    </row>
    <row r="121" spans="1:70" s="261" customFormat="1" ht="130" hidden="1" x14ac:dyDescent="0.35">
      <c r="A121" s="399" t="s">
        <v>7</v>
      </c>
      <c r="B121" s="399" t="s">
        <v>455</v>
      </c>
      <c r="C121" s="399" t="s">
        <v>31</v>
      </c>
      <c r="D121" s="305" t="s">
        <v>10</v>
      </c>
      <c r="E121" s="399" t="s">
        <v>455</v>
      </c>
      <c r="F121" s="399" t="s">
        <v>31</v>
      </c>
      <c r="G121" s="399" t="s">
        <v>248</v>
      </c>
      <c r="H121" s="396" t="s">
        <v>696</v>
      </c>
      <c r="I121" s="477">
        <v>1</v>
      </c>
      <c r="J121" s="396" t="s">
        <v>839</v>
      </c>
      <c r="K121" s="396" t="s">
        <v>1265</v>
      </c>
      <c r="L121" s="402"/>
      <c r="M121" s="308" t="s">
        <v>601</v>
      </c>
      <c r="N121" s="479">
        <v>45565</v>
      </c>
      <c r="O121" s="479" t="s">
        <v>887</v>
      </c>
      <c r="P121" s="345" t="s">
        <v>10</v>
      </c>
      <c r="Q121" s="312" t="s">
        <v>32</v>
      </c>
      <c r="R121" s="399" t="s">
        <v>24</v>
      </c>
      <c r="S121" s="399">
        <v>11</v>
      </c>
      <c r="T121" s="399" t="s">
        <v>30</v>
      </c>
      <c r="U121" s="399" t="s">
        <v>174</v>
      </c>
      <c r="V121" s="312">
        <v>1</v>
      </c>
      <c r="W121" s="349">
        <v>1</v>
      </c>
      <c r="X121" s="349">
        <v>1</v>
      </c>
      <c r="Y121" s="349">
        <v>1</v>
      </c>
      <c r="Z121" s="349">
        <v>1</v>
      </c>
      <c r="AA121" s="510">
        <f t="shared" si="34"/>
        <v>5</v>
      </c>
      <c r="AB121" s="303" t="s">
        <v>1265</v>
      </c>
      <c r="AC121" s="318">
        <f t="shared" si="38"/>
        <v>0</v>
      </c>
      <c r="AD121" s="318">
        <f t="shared" si="38"/>
        <v>0</v>
      </c>
      <c r="AE121" s="318">
        <f t="shared" si="38"/>
        <v>0</v>
      </c>
      <c r="AF121" s="318">
        <f t="shared" si="38"/>
        <v>0</v>
      </c>
      <c r="AG121" s="319" t="str">
        <f>IF(AV$8=H121,$J121,0)</f>
        <v>Active</v>
      </c>
      <c r="AH121" s="318">
        <f t="shared" si="39"/>
        <v>0</v>
      </c>
      <c r="AI121" s="318">
        <f t="shared" si="39"/>
        <v>0</v>
      </c>
      <c r="AJ121" s="318">
        <f t="shared" si="39"/>
        <v>0</v>
      </c>
      <c r="AK121" s="318">
        <f t="shared" si="39"/>
        <v>0</v>
      </c>
      <c r="AL121" s="347" t="str">
        <f>IF(AV$8=H121,$D121,0)</f>
        <v>DEQ</v>
      </c>
      <c r="AM121" s="318">
        <f t="shared" si="40"/>
        <v>0</v>
      </c>
      <c r="AN121" s="318">
        <f t="shared" si="40"/>
        <v>0</v>
      </c>
      <c r="AO121" s="318">
        <f t="shared" si="40"/>
        <v>0</v>
      </c>
      <c r="AP121" s="318">
        <f t="shared" si="40"/>
        <v>0</v>
      </c>
      <c r="AQ121" s="318" t="str">
        <f>IF(AV$8=H121,$M121,0)</f>
        <v>Nicole Sandberg</v>
      </c>
      <c r="AR121" s="318">
        <f t="shared" si="42"/>
        <v>0</v>
      </c>
      <c r="AS121" s="318">
        <f t="shared" si="42"/>
        <v>0</v>
      </c>
      <c r="AT121" s="318">
        <f t="shared" si="42"/>
        <v>0</v>
      </c>
      <c r="AU121" s="318">
        <f t="shared" si="42"/>
        <v>0</v>
      </c>
      <c r="AV121" s="320">
        <f>IF(AV$8=H121,$I121,0)</f>
        <v>1</v>
      </c>
      <c r="AW121" s="318">
        <f t="shared" si="41"/>
        <v>0</v>
      </c>
      <c r="AX121" s="318">
        <f t="shared" si="41"/>
        <v>0</v>
      </c>
      <c r="AY121" s="318">
        <f t="shared" si="41"/>
        <v>0</v>
      </c>
      <c r="AZ121" s="318">
        <f t="shared" si="41"/>
        <v>0</v>
      </c>
      <c r="BA121" s="511">
        <f t="shared" si="36"/>
        <v>1</v>
      </c>
      <c r="BB121" s="512">
        <f t="shared" si="37"/>
        <v>0.2</v>
      </c>
      <c r="BC121" s="264"/>
      <c r="BD121" s="264"/>
      <c r="BE121" s="264"/>
      <c r="BF121" s="275"/>
      <c r="BG121" s="275"/>
      <c r="BH121" s="275"/>
      <c r="BI121" s="275"/>
      <c r="BJ121" s="275"/>
      <c r="BK121" s="275"/>
      <c r="BL121" s="275"/>
      <c r="BM121" s="275"/>
      <c r="BN121" s="275"/>
      <c r="BO121" s="275"/>
      <c r="BP121" s="275"/>
      <c r="BQ121" s="275"/>
      <c r="BR121" s="275"/>
    </row>
    <row r="122" spans="1:70" ht="169" x14ac:dyDescent="0.35">
      <c r="A122" s="324" t="s">
        <v>7</v>
      </c>
      <c r="B122" s="325" t="s">
        <v>455</v>
      </c>
      <c r="C122" s="324" t="s">
        <v>31</v>
      </c>
      <c r="D122" s="468" t="s">
        <v>10</v>
      </c>
      <c r="E122" s="325" t="s">
        <v>455</v>
      </c>
      <c r="F122" s="324" t="s">
        <v>31</v>
      </c>
      <c r="G122" s="324" t="s">
        <v>248</v>
      </c>
      <c r="H122" s="455" t="s">
        <v>699</v>
      </c>
      <c r="I122" s="270">
        <v>1</v>
      </c>
      <c r="J122" s="446" t="s">
        <v>839</v>
      </c>
      <c r="K122" s="270" t="s">
        <v>1314</v>
      </c>
      <c r="L122" s="270" t="s">
        <v>1332</v>
      </c>
      <c r="M122" s="463" t="s">
        <v>601</v>
      </c>
      <c r="N122" s="447">
        <v>45565</v>
      </c>
      <c r="O122" s="447" t="s">
        <v>887</v>
      </c>
      <c r="P122" s="472" t="s">
        <v>10</v>
      </c>
      <c r="Q122" s="458" t="s">
        <v>32</v>
      </c>
      <c r="R122" s="325" t="s">
        <v>24</v>
      </c>
      <c r="S122" s="325">
        <v>11</v>
      </c>
      <c r="T122" s="325" t="s">
        <v>30</v>
      </c>
      <c r="U122" s="325" t="s">
        <v>174</v>
      </c>
      <c r="V122" s="349">
        <v>1</v>
      </c>
      <c r="W122" s="325">
        <v>1</v>
      </c>
      <c r="X122" s="349">
        <v>1</v>
      </c>
      <c r="Y122" s="349">
        <v>1</v>
      </c>
      <c r="Z122" s="349">
        <v>1</v>
      </c>
      <c r="AA122" s="325">
        <f t="shared" ref="AA122:AA153" si="43">SUM(V122:Z122)</f>
        <v>5</v>
      </c>
      <c r="AB122" s="307" t="s">
        <v>1265</v>
      </c>
      <c r="AC122" s="444" t="str">
        <f t="shared" si="38"/>
        <v>In fall of 2019, DEQ contracted for the development of a requirements document that would create the methodology and plan to address any system issues and updates related to the BMP Warehouse and various modules within DEQ’s Comprehensive Environmental Data System, CEDS (including Water Quality Assessment, TMDL, and TMDL IP modules), as well as the creation of the Section 319(h) grant program management module. In early 2020, DEQ contracted to make substantial edits to several existing modules within CEDS, as well as edits to the BMP Warehouse. Development of user interface components will address a variety of functionality requirements. By December 2020, 100% percent of the 15 individual updates were completed. These integrated the Water Quality Assessment, TMDL, and TMDL IP modules related to tracking impairments and assessment units. The TMDL IP module and the BMP Warehouse were also updated to better assist in the tracking of BMPs related to Implementation efforts</v>
      </c>
      <c r="AD122" s="318">
        <f t="shared" si="38"/>
        <v>0</v>
      </c>
      <c r="AE122" s="318">
        <f t="shared" si="38"/>
        <v>0</v>
      </c>
      <c r="AF122" s="318">
        <f t="shared" si="38"/>
        <v>0</v>
      </c>
      <c r="AG122" s="319" t="s">
        <v>839</v>
      </c>
      <c r="AH122" s="444" t="str">
        <f t="shared" si="39"/>
        <v>Active</v>
      </c>
      <c r="AI122" s="318">
        <f t="shared" si="39"/>
        <v>0</v>
      </c>
      <c r="AJ122" s="318">
        <f t="shared" si="39"/>
        <v>0</v>
      </c>
      <c r="AK122" s="318">
        <f t="shared" si="39"/>
        <v>0</v>
      </c>
      <c r="AL122" s="348" t="s">
        <v>10</v>
      </c>
      <c r="AM122" s="444" t="str">
        <f t="shared" si="40"/>
        <v>DEQ</v>
      </c>
      <c r="AN122" s="318">
        <f t="shared" si="40"/>
        <v>0</v>
      </c>
      <c r="AO122" s="318">
        <f t="shared" si="40"/>
        <v>0</v>
      </c>
      <c r="AP122" s="318">
        <f t="shared" si="40"/>
        <v>0</v>
      </c>
      <c r="AQ122" s="318" t="s">
        <v>601</v>
      </c>
      <c r="AR122" s="444" t="str">
        <f t="shared" si="42"/>
        <v>Nicole Sandberg</v>
      </c>
      <c r="AS122" s="318">
        <f t="shared" si="42"/>
        <v>0</v>
      </c>
      <c r="AT122" s="318">
        <f t="shared" si="42"/>
        <v>0</v>
      </c>
      <c r="AU122" s="318">
        <f t="shared" si="42"/>
        <v>0</v>
      </c>
      <c r="AV122" s="348">
        <v>1</v>
      </c>
      <c r="AW122" s="444">
        <f t="shared" si="41"/>
        <v>1</v>
      </c>
      <c r="AX122" s="318">
        <f t="shared" si="41"/>
        <v>0</v>
      </c>
      <c r="AY122" s="318">
        <f t="shared" si="41"/>
        <v>0</v>
      </c>
      <c r="AZ122" s="459">
        <f t="shared" si="41"/>
        <v>0</v>
      </c>
      <c r="BA122" s="455">
        <f t="shared" si="36"/>
        <v>2</v>
      </c>
      <c r="BB122" s="456">
        <f t="shared" si="37"/>
        <v>0.4</v>
      </c>
      <c r="BC122" s="264"/>
      <c r="BD122" s="264"/>
      <c r="BE122" s="264"/>
      <c r="BF122" s="264"/>
      <c r="BG122" s="264"/>
      <c r="BH122" s="264"/>
      <c r="BI122" s="264"/>
      <c r="BJ122" s="264"/>
      <c r="BK122" s="264"/>
      <c r="BL122" s="264"/>
      <c r="BM122" s="264"/>
      <c r="BN122" s="264"/>
      <c r="BO122" s="264"/>
      <c r="BP122" s="264"/>
      <c r="BQ122" s="264"/>
      <c r="BR122" s="264"/>
    </row>
    <row r="123" spans="1:70" s="261" customFormat="1" ht="247" hidden="1" x14ac:dyDescent="0.35">
      <c r="A123" s="399" t="s">
        <v>7</v>
      </c>
      <c r="B123" s="399" t="s">
        <v>444</v>
      </c>
      <c r="C123" s="399" t="s">
        <v>34</v>
      </c>
      <c r="D123" s="305" t="s">
        <v>10</v>
      </c>
      <c r="E123" s="399" t="s">
        <v>444</v>
      </c>
      <c r="F123" s="399" t="s">
        <v>34</v>
      </c>
      <c r="G123" s="399" t="s">
        <v>248</v>
      </c>
      <c r="H123" s="396" t="s">
        <v>696</v>
      </c>
      <c r="I123" s="477">
        <v>2</v>
      </c>
      <c r="J123" s="396" t="s">
        <v>839</v>
      </c>
      <c r="K123" s="396" t="s">
        <v>1266</v>
      </c>
      <c r="L123" s="402"/>
      <c r="M123" s="308" t="s">
        <v>601</v>
      </c>
      <c r="N123" s="479">
        <v>45565</v>
      </c>
      <c r="O123" s="479" t="s">
        <v>887</v>
      </c>
      <c r="P123" s="345" t="s">
        <v>10</v>
      </c>
      <c r="Q123" s="312" t="s">
        <v>35</v>
      </c>
      <c r="R123" s="399" t="s">
        <v>24</v>
      </c>
      <c r="S123" s="399">
        <v>11</v>
      </c>
      <c r="T123" s="399" t="s">
        <v>33</v>
      </c>
      <c r="U123" s="399" t="s">
        <v>174</v>
      </c>
      <c r="V123" s="312"/>
      <c r="W123" s="349"/>
      <c r="X123" s="349"/>
      <c r="Y123" s="349"/>
      <c r="Z123" s="349">
        <v>1</v>
      </c>
      <c r="AA123" s="510">
        <f t="shared" si="43"/>
        <v>1</v>
      </c>
      <c r="AB123" s="303" t="s">
        <v>1266</v>
      </c>
      <c r="AC123" s="318">
        <f t="shared" si="38"/>
        <v>0</v>
      </c>
      <c r="AD123" s="318">
        <f t="shared" si="38"/>
        <v>0</v>
      </c>
      <c r="AE123" s="318">
        <f t="shared" si="38"/>
        <v>0</v>
      </c>
      <c r="AF123" s="318">
        <f t="shared" si="38"/>
        <v>0</v>
      </c>
      <c r="AG123" s="319" t="str">
        <f>IF(AV$8=H123,$J123,0)</f>
        <v>Active</v>
      </c>
      <c r="AH123" s="318">
        <f t="shared" si="39"/>
        <v>0</v>
      </c>
      <c r="AI123" s="318">
        <f t="shared" si="39"/>
        <v>0</v>
      </c>
      <c r="AJ123" s="318">
        <f t="shared" si="39"/>
        <v>0</v>
      </c>
      <c r="AK123" s="318">
        <f t="shared" si="39"/>
        <v>0</v>
      </c>
      <c r="AL123" s="347" t="str">
        <f>IF(AV$8=H123,$D123,0)</f>
        <v>DEQ</v>
      </c>
      <c r="AM123" s="318">
        <f t="shared" si="40"/>
        <v>0</v>
      </c>
      <c r="AN123" s="318">
        <f t="shared" si="40"/>
        <v>0</v>
      </c>
      <c r="AO123" s="318">
        <f t="shared" si="40"/>
        <v>0</v>
      </c>
      <c r="AP123" s="318">
        <f t="shared" si="40"/>
        <v>0</v>
      </c>
      <c r="AQ123" s="318" t="str">
        <f>IF(AV$8=H123,$M123,0)</f>
        <v>Nicole Sandberg</v>
      </c>
      <c r="AR123" s="318">
        <f t="shared" si="42"/>
        <v>0</v>
      </c>
      <c r="AS123" s="318">
        <f t="shared" si="42"/>
        <v>0</v>
      </c>
      <c r="AT123" s="318">
        <f t="shared" si="42"/>
        <v>0</v>
      </c>
      <c r="AU123" s="318">
        <f t="shared" si="42"/>
        <v>0</v>
      </c>
      <c r="AV123" s="320">
        <f>IF(AV$8=H123,$I123,0)</f>
        <v>2</v>
      </c>
      <c r="AW123" s="318">
        <f t="shared" si="41"/>
        <v>0</v>
      </c>
      <c r="AX123" s="318">
        <f t="shared" si="41"/>
        <v>0</v>
      </c>
      <c r="AY123" s="318">
        <f t="shared" si="41"/>
        <v>0</v>
      </c>
      <c r="AZ123" s="318">
        <f t="shared" si="41"/>
        <v>0</v>
      </c>
      <c r="BA123" s="511">
        <f t="shared" si="36"/>
        <v>2</v>
      </c>
      <c r="BB123" s="512">
        <f t="shared" si="37"/>
        <v>2</v>
      </c>
      <c r="BC123" s="264"/>
      <c r="BD123" s="264"/>
      <c r="BE123" s="264"/>
      <c r="BF123" s="275"/>
      <c r="BG123" s="275"/>
      <c r="BH123" s="275"/>
      <c r="BI123" s="275"/>
      <c r="BJ123" s="275"/>
      <c r="BK123" s="275"/>
      <c r="BL123" s="275"/>
      <c r="BM123" s="275"/>
      <c r="BN123" s="275"/>
      <c r="BO123" s="275"/>
      <c r="BP123" s="275"/>
      <c r="BQ123" s="275"/>
      <c r="BR123" s="275"/>
    </row>
    <row r="124" spans="1:70" ht="169" x14ac:dyDescent="0.35">
      <c r="A124" s="324" t="s">
        <v>7</v>
      </c>
      <c r="B124" s="325" t="s">
        <v>444</v>
      </c>
      <c r="C124" s="324" t="s">
        <v>34</v>
      </c>
      <c r="D124" s="468" t="s">
        <v>10</v>
      </c>
      <c r="E124" s="325" t="s">
        <v>444</v>
      </c>
      <c r="F124" s="324" t="s">
        <v>34</v>
      </c>
      <c r="G124" s="324" t="s">
        <v>248</v>
      </c>
      <c r="H124" s="455" t="s">
        <v>699</v>
      </c>
      <c r="I124" s="270">
        <v>1</v>
      </c>
      <c r="J124" s="446" t="s">
        <v>839</v>
      </c>
      <c r="K124" s="270" t="s">
        <v>1314</v>
      </c>
      <c r="L124" s="270" t="s">
        <v>1517</v>
      </c>
      <c r="M124" s="463" t="s">
        <v>601</v>
      </c>
      <c r="N124" s="447">
        <v>45565</v>
      </c>
      <c r="O124" s="447" t="s">
        <v>887</v>
      </c>
      <c r="P124" s="472" t="s">
        <v>10</v>
      </c>
      <c r="Q124" s="458" t="s">
        <v>35</v>
      </c>
      <c r="R124" s="325" t="s">
        <v>24</v>
      </c>
      <c r="S124" s="325">
        <v>11</v>
      </c>
      <c r="T124" s="325" t="s">
        <v>33</v>
      </c>
      <c r="U124" s="325" t="s">
        <v>174</v>
      </c>
      <c r="V124" s="349"/>
      <c r="W124" s="325"/>
      <c r="X124" s="349"/>
      <c r="Y124" s="349"/>
      <c r="Z124" s="349">
        <v>1</v>
      </c>
      <c r="AA124" s="325">
        <f t="shared" si="43"/>
        <v>1</v>
      </c>
      <c r="AB124" s="307" t="s">
        <v>1266</v>
      </c>
      <c r="AC124" s="444" t="str">
        <f t="shared" si="38"/>
        <v>In fall of 2019, DEQ contracted for the development of a requirements document that would create the methodology and plan to address any system issues and updates related to the BMP Warehouse and various modules within DEQ’s Comprehensive Environmental Data System, CEDS (including Water Quality Assessment, TMDL, and TMDL IP modules), as well as the creation of the Section 319(h) grant program management module. In early 2020, DEQ contracted to make substantial edits to several existing modules within CEDS, as well as edits to the BMP Warehouse. Development of user interface components will address a variety of functionality requirements. By December 2020, 100% percent of the 15 individual updates were completed. These integrated the Water Quality Assessment, TMDL, and TMDL IP modules related to tracking impairments and assessment units. The TMDL IP module and the BMP Warehouse were also updated to better assist in the tracking of BMPs related to Implementation efforts</v>
      </c>
      <c r="AD124" s="318">
        <f t="shared" si="38"/>
        <v>0</v>
      </c>
      <c r="AE124" s="318">
        <f t="shared" si="38"/>
        <v>0</v>
      </c>
      <c r="AF124" s="318">
        <f t="shared" si="38"/>
        <v>0</v>
      </c>
      <c r="AG124" s="319" t="s">
        <v>839</v>
      </c>
      <c r="AH124" s="444" t="str">
        <f t="shared" si="39"/>
        <v>Active</v>
      </c>
      <c r="AI124" s="318">
        <f t="shared" si="39"/>
        <v>0</v>
      </c>
      <c r="AJ124" s="318">
        <f t="shared" si="39"/>
        <v>0</v>
      </c>
      <c r="AK124" s="318">
        <f t="shared" si="39"/>
        <v>0</v>
      </c>
      <c r="AL124" s="348" t="s">
        <v>10</v>
      </c>
      <c r="AM124" s="444" t="str">
        <f t="shared" si="40"/>
        <v>DEQ</v>
      </c>
      <c r="AN124" s="318">
        <f t="shared" si="40"/>
        <v>0</v>
      </c>
      <c r="AO124" s="318">
        <f t="shared" si="40"/>
        <v>0</v>
      </c>
      <c r="AP124" s="318">
        <f t="shared" si="40"/>
        <v>0</v>
      </c>
      <c r="AQ124" s="318" t="s">
        <v>601</v>
      </c>
      <c r="AR124" s="444" t="str">
        <f t="shared" si="42"/>
        <v>Nicole Sandberg</v>
      </c>
      <c r="AS124" s="318">
        <f t="shared" si="42"/>
        <v>0</v>
      </c>
      <c r="AT124" s="318">
        <f t="shared" si="42"/>
        <v>0</v>
      </c>
      <c r="AU124" s="318">
        <f t="shared" si="42"/>
        <v>0</v>
      </c>
      <c r="AV124" s="348">
        <v>2</v>
      </c>
      <c r="AW124" s="444">
        <f t="shared" si="41"/>
        <v>1</v>
      </c>
      <c r="AX124" s="318">
        <f t="shared" si="41"/>
        <v>0</v>
      </c>
      <c r="AY124" s="318">
        <f t="shared" si="41"/>
        <v>0</v>
      </c>
      <c r="AZ124" s="459">
        <f t="shared" si="41"/>
        <v>0</v>
      </c>
      <c r="BA124" s="455">
        <f t="shared" si="36"/>
        <v>3</v>
      </c>
      <c r="BB124" s="456">
        <f t="shared" si="37"/>
        <v>3</v>
      </c>
      <c r="BC124" s="264"/>
      <c r="BD124" s="264"/>
      <c r="BE124" s="264"/>
      <c r="BF124" s="264"/>
      <c r="BG124" s="264"/>
      <c r="BH124" s="264"/>
      <c r="BI124" s="264"/>
      <c r="BJ124" s="264"/>
      <c r="BK124" s="264"/>
      <c r="BL124" s="264"/>
      <c r="BM124" s="264"/>
      <c r="BN124" s="264"/>
      <c r="BO124" s="264"/>
      <c r="BP124" s="264"/>
      <c r="BQ124" s="264"/>
      <c r="BR124" s="264"/>
    </row>
    <row r="125" spans="1:70" s="261" customFormat="1" ht="130" hidden="1" x14ac:dyDescent="0.35">
      <c r="A125" s="399" t="s">
        <v>7</v>
      </c>
      <c r="B125" s="399" t="s">
        <v>445</v>
      </c>
      <c r="C125" s="399" t="s">
        <v>38</v>
      </c>
      <c r="D125" s="305" t="s">
        <v>10</v>
      </c>
      <c r="E125" s="399" t="s">
        <v>445</v>
      </c>
      <c r="F125" s="399" t="s">
        <v>38</v>
      </c>
      <c r="G125" s="399" t="s">
        <v>186</v>
      </c>
      <c r="H125" s="396" t="s">
        <v>696</v>
      </c>
      <c r="I125" s="477">
        <v>1</v>
      </c>
      <c r="J125" s="396" t="s">
        <v>839</v>
      </c>
      <c r="K125" s="396" t="s">
        <v>1073</v>
      </c>
      <c r="L125" s="402"/>
      <c r="M125" s="308" t="s">
        <v>601</v>
      </c>
      <c r="N125" s="479">
        <v>45565</v>
      </c>
      <c r="O125" s="479" t="s">
        <v>887</v>
      </c>
      <c r="P125" s="345" t="s">
        <v>37</v>
      </c>
      <c r="Q125" s="312" t="s">
        <v>39</v>
      </c>
      <c r="R125" s="399" t="s">
        <v>16</v>
      </c>
      <c r="S125" s="399">
        <v>1</v>
      </c>
      <c r="T125" s="399" t="s">
        <v>36</v>
      </c>
      <c r="U125" s="399" t="s">
        <v>175</v>
      </c>
      <c r="V125" s="312">
        <v>1</v>
      </c>
      <c r="W125" s="349">
        <v>0</v>
      </c>
      <c r="X125" s="349">
        <v>1</v>
      </c>
      <c r="Y125" s="349">
        <v>0</v>
      </c>
      <c r="Z125" s="349">
        <v>1</v>
      </c>
      <c r="AA125" s="510">
        <f t="shared" si="43"/>
        <v>3</v>
      </c>
      <c r="AB125" s="303" t="s">
        <v>1073</v>
      </c>
      <c r="AC125" s="318">
        <f t="shared" si="38"/>
        <v>0</v>
      </c>
      <c r="AD125" s="318">
        <f t="shared" si="38"/>
        <v>0</v>
      </c>
      <c r="AE125" s="318">
        <f t="shared" si="38"/>
        <v>0</v>
      </c>
      <c r="AF125" s="318">
        <f t="shared" si="38"/>
        <v>0</v>
      </c>
      <c r="AG125" s="319" t="str">
        <f>IF(AV$8=H125,$J125,0)</f>
        <v>Active</v>
      </c>
      <c r="AH125" s="318">
        <f t="shared" si="39"/>
        <v>0</v>
      </c>
      <c r="AI125" s="318">
        <f t="shared" si="39"/>
        <v>0</v>
      </c>
      <c r="AJ125" s="318">
        <f t="shared" si="39"/>
        <v>0</v>
      </c>
      <c r="AK125" s="318">
        <f t="shared" si="39"/>
        <v>0</v>
      </c>
      <c r="AL125" s="347" t="str">
        <f>IF(AV$8=H125,$D125,0)</f>
        <v>DEQ</v>
      </c>
      <c r="AM125" s="318">
        <f t="shared" si="40"/>
        <v>0</v>
      </c>
      <c r="AN125" s="318">
        <f t="shared" si="40"/>
        <v>0</v>
      </c>
      <c r="AO125" s="318">
        <f t="shared" si="40"/>
        <v>0</v>
      </c>
      <c r="AP125" s="318">
        <f t="shared" si="40"/>
        <v>0</v>
      </c>
      <c r="AQ125" s="318" t="str">
        <f>IF(AV$8=H125,$M125,0)</f>
        <v>Nicole Sandberg</v>
      </c>
      <c r="AR125" s="318">
        <f t="shared" si="42"/>
        <v>0</v>
      </c>
      <c r="AS125" s="318">
        <f t="shared" si="42"/>
        <v>0</v>
      </c>
      <c r="AT125" s="318">
        <f t="shared" si="42"/>
        <v>0</v>
      </c>
      <c r="AU125" s="318">
        <f t="shared" si="42"/>
        <v>0</v>
      </c>
      <c r="AV125" s="320">
        <f>IF(AV$8=H125,$I125,0)</f>
        <v>1</v>
      </c>
      <c r="AW125" s="318">
        <f t="shared" si="41"/>
        <v>0</v>
      </c>
      <c r="AX125" s="318">
        <f t="shared" si="41"/>
        <v>0</v>
      </c>
      <c r="AY125" s="318">
        <f t="shared" si="41"/>
        <v>0</v>
      </c>
      <c r="AZ125" s="318">
        <f t="shared" si="41"/>
        <v>0</v>
      </c>
      <c r="BA125" s="511">
        <f t="shared" si="36"/>
        <v>1</v>
      </c>
      <c r="BB125" s="512">
        <f t="shared" si="37"/>
        <v>0.33333333333333331</v>
      </c>
      <c r="BC125" s="264"/>
      <c r="BD125" s="264"/>
      <c r="BE125" s="264"/>
      <c r="BF125" s="275"/>
      <c r="BG125" s="275"/>
      <c r="BH125" s="275"/>
      <c r="BI125" s="275"/>
      <c r="BJ125" s="275"/>
      <c r="BK125" s="275"/>
      <c r="BL125" s="275"/>
      <c r="BM125" s="275"/>
      <c r="BN125" s="275"/>
      <c r="BO125" s="275"/>
      <c r="BP125" s="275"/>
      <c r="BQ125" s="275"/>
      <c r="BR125" s="275"/>
    </row>
    <row r="126" spans="1:70" ht="130" x14ac:dyDescent="0.3">
      <c r="A126" s="324" t="s">
        <v>7</v>
      </c>
      <c r="B126" s="325" t="s">
        <v>445</v>
      </c>
      <c r="C126" s="324" t="s">
        <v>38</v>
      </c>
      <c r="D126" s="468" t="s">
        <v>10</v>
      </c>
      <c r="E126" s="325" t="s">
        <v>445</v>
      </c>
      <c r="F126" s="324" t="s">
        <v>38</v>
      </c>
      <c r="G126" s="324" t="s">
        <v>1560</v>
      </c>
      <c r="H126" s="455" t="s">
        <v>699</v>
      </c>
      <c r="I126" s="270">
        <v>0.5</v>
      </c>
      <c r="J126" s="446" t="s">
        <v>839</v>
      </c>
      <c r="K126" s="270" t="s">
        <v>1315</v>
      </c>
      <c r="L126" s="560" t="s">
        <v>1316</v>
      </c>
      <c r="M126" s="463" t="s">
        <v>601</v>
      </c>
      <c r="N126" s="447">
        <v>45565</v>
      </c>
      <c r="O126" s="447" t="s">
        <v>887</v>
      </c>
      <c r="P126" s="472" t="s">
        <v>37</v>
      </c>
      <c r="Q126" s="458" t="s">
        <v>39</v>
      </c>
      <c r="R126" s="325" t="s">
        <v>16</v>
      </c>
      <c r="S126" s="325">
        <v>1</v>
      </c>
      <c r="T126" s="325" t="s">
        <v>36</v>
      </c>
      <c r="U126" s="325" t="s">
        <v>175</v>
      </c>
      <c r="V126" s="349">
        <v>1</v>
      </c>
      <c r="W126" s="325">
        <v>0</v>
      </c>
      <c r="X126" s="349">
        <v>1</v>
      </c>
      <c r="Y126" s="349">
        <v>0</v>
      </c>
      <c r="Z126" s="349">
        <v>1</v>
      </c>
      <c r="AA126" s="325">
        <f t="shared" si="43"/>
        <v>3</v>
      </c>
      <c r="AB126" s="307" t="s">
        <v>1073</v>
      </c>
      <c r="AC126" s="444" t="str">
        <f t="shared" si="38"/>
        <v>The 2020 305(b)/303(d) Water Quality Assessment Integrated Report (IR), approved by EPA in December 2020, includes chapter 5 "Nonpoint Source Assessment." This report assesses data and information through December 31, 2018. The 2022 IR is currently in development and will be delivered next year.</v>
      </c>
      <c r="AD126" s="318">
        <f t="shared" si="38"/>
        <v>0</v>
      </c>
      <c r="AE126" s="318">
        <f t="shared" si="38"/>
        <v>0</v>
      </c>
      <c r="AF126" s="318">
        <f t="shared" si="38"/>
        <v>0</v>
      </c>
      <c r="AG126" s="319" t="s">
        <v>839</v>
      </c>
      <c r="AH126" s="444" t="str">
        <f t="shared" si="39"/>
        <v>Active</v>
      </c>
      <c r="AI126" s="318">
        <f t="shared" si="39"/>
        <v>0</v>
      </c>
      <c r="AJ126" s="318">
        <f t="shared" si="39"/>
        <v>0</v>
      </c>
      <c r="AK126" s="318">
        <f t="shared" si="39"/>
        <v>0</v>
      </c>
      <c r="AL126" s="348" t="s">
        <v>10</v>
      </c>
      <c r="AM126" s="444" t="str">
        <f t="shared" si="40"/>
        <v>DEQ/DCR</v>
      </c>
      <c r="AN126" s="318">
        <f t="shared" si="40"/>
        <v>0</v>
      </c>
      <c r="AO126" s="318">
        <f t="shared" si="40"/>
        <v>0</v>
      </c>
      <c r="AP126" s="318">
        <f t="shared" si="40"/>
        <v>0</v>
      </c>
      <c r="AQ126" s="318" t="s">
        <v>601</v>
      </c>
      <c r="AR126" s="444" t="str">
        <f t="shared" si="42"/>
        <v>Nicole Sandberg</v>
      </c>
      <c r="AS126" s="318">
        <f t="shared" si="42"/>
        <v>0</v>
      </c>
      <c r="AT126" s="318">
        <f t="shared" si="42"/>
        <v>0</v>
      </c>
      <c r="AU126" s="318">
        <f t="shared" si="42"/>
        <v>0</v>
      </c>
      <c r="AV126" s="348">
        <v>1</v>
      </c>
      <c r="AW126" s="444">
        <f t="shared" si="41"/>
        <v>0.5</v>
      </c>
      <c r="AX126" s="318">
        <f t="shared" si="41"/>
        <v>0</v>
      </c>
      <c r="AY126" s="318">
        <f t="shared" si="41"/>
        <v>0</v>
      </c>
      <c r="AZ126" s="459">
        <f t="shared" si="41"/>
        <v>0</v>
      </c>
      <c r="BA126" s="455">
        <f t="shared" si="36"/>
        <v>1.5</v>
      </c>
      <c r="BB126" s="456">
        <f t="shared" si="37"/>
        <v>0.5</v>
      </c>
      <c r="BC126" s="264"/>
      <c r="BD126" s="264"/>
      <c r="BE126" s="264"/>
      <c r="BF126" s="264"/>
      <c r="BG126" s="264"/>
      <c r="BH126" s="264"/>
      <c r="BI126" s="264"/>
      <c r="BJ126" s="264"/>
      <c r="BK126" s="264"/>
      <c r="BL126" s="264"/>
      <c r="BM126" s="264"/>
      <c r="BN126" s="264"/>
      <c r="BO126" s="264"/>
      <c r="BP126" s="264"/>
      <c r="BQ126" s="264"/>
      <c r="BR126" s="264"/>
    </row>
    <row r="127" spans="1:70" s="261" customFormat="1" ht="78" hidden="1" x14ac:dyDescent="0.35">
      <c r="A127" s="399" t="s">
        <v>7</v>
      </c>
      <c r="B127" s="399" t="s">
        <v>779</v>
      </c>
      <c r="C127" s="399" t="s">
        <v>204</v>
      </c>
      <c r="D127" s="305" t="s">
        <v>10</v>
      </c>
      <c r="E127" s="399" t="s">
        <v>456</v>
      </c>
      <c r="F127" s="399" t="s">
        <v>1085</v>
      </c>
      <c r="G127" s="399" t="s">
        <v>214</v>
      </c>
      <c r="H127" s="396" t="s">
        <v>696</v>
      </c>
      <c r="I127" s="477">
        <v>1</v>
      </c>
      <c r="J127" s="396" t="s">
        <v>839</v>
      </c>
      <c r="K127" s="396" t="s">
        <v>1082</v>
      </c>
      <c r="L127" s="402"/>
      <c r="M127" s="308" t="s">
        <v>601</v>
      </c>
      <c r="N127" s="479">
        <v>45565</v>
      </c>
      <c r="O127" s="479" t="s">
        <v>888</v>
      </c>
      <c r="P127" s="345" t="s">
        <v>1433</v>
      </c>
      <c r="Q127" s="312" t="s">
        <v>42</v>
      </c>
      <c r="R127" s="399" t="s">
        <v>24</v>
      </c>
      <c r="S127" s="399">
        <v>9</v>
      </c>
      <c r="T127" s="399" t="s">
        <v>40</v>
      </c>
      <c r="U127" s="399" t="s">
        <v>175</v>
      </c>
      <c r="V127" s="312">
        <v>1</v>
      </c>
      <c r="W127" s="349">
        <v>1</v>
      </c>
      <c r="X127" s="349">
        <v>1</v>
      </c>
      <c r="Y127" s="349">
        <v>1</v>
      </c>
      <c r="Z127" s="349">
        <v>1</v>
      </c>
      <c r="AA127" s="510">
        <f t="shared" si="43"/>
        <v>5</v>
      </c>
      <c r="AB127" s="303" t="s">
        <v>1082</v>
      </c>
      <c r="AC127" s="318">
        <f t="shared" si="38"/>
        <v>0</v>
      </c>
      <c r="AD127" s="318">
        <f t="shared" si="38"/>
        <v>0</v>
      </c>
      <c r="AE127" s="318">
        <f t="shared" si="38"/>
        <v>0</v>
      </c>
      <c r="AF127" s="318">
        <f t="shared" si="38"/>
        <v>0</v>
      </c>
      <c r="AG127" s="319" t="str">
        <f>IF(AV$8=H127,$J127,0)</f>
        <v>Active</v>
      </c>
      <c r="AH127" s="318">
        <f t="shared" si="39"/>
        <v>0</v>
      </c>
      <c r="AI127" s="318">
        <f t="shared" si="39"/>
        <v>0</v>
      </c>
      <c r="AJ127" s="318">
        <f t="shared" si="39"/>
        <v>0</v>
      </c>
      <c r="AK127" s="318">
        <f t="shared" si="39"/>
        <v>0</v>
      </c>
      <c r="AL127" s="347" t="str">
        <f>IF(AV$8=H127,$D127,0)</f>
        <v>DEQ</v>
      </c>
      <c r="AM127" s="318">
        <f t="shared" si="40"/>
        <v>0</v>
      </c>
      <c r="AN127" s="318">
        <f t="shared" si="40"/>
        <v>0</v>
      </c>
      <c r="AO127" s="318">
        <f t="shared" si="40"/>
        <v>0</v>
      </c>
      <c r="AP127" s="318">
        <f t="shared" si="40"/>
        <v>0</v>
      </c>
      <c r="AQ127" s="318" t="str">
        <f>IF(AV$8=H127,$M127,0)</f>
        <v>Nicole Sandberg</v>
      </c>
      <c r="AR127" s="318">
        <f t="shared" si="42"/>
        <v>0</v>
      </c>
      <c r="AS127" s="318">
        <f t="shared" si="42"/>
        <v>0</v>
      </c>
      <c r="AT127" s="318">
        <f t="shared" si="42"/>
        <v>0</v>
      </c>
      <c r="AU127" s="318">
        <f t="shared" si="42"/>
        <v>0</v>
      </c>
      <c r="AV127" s="320">
        <f>IF(AV$8=H127,$I127,0)</f>
        <v>1</v>
      </c>
      <c r="AW127" s="318">
        <f t="shared" si="41"/>
        <v>0</v>
      </c>
      <c r="AX127" s="318">
        <f t="shared" si="41"/>
        <v>0</v>
      </c>
      <c r="AY127" s="318">
        <f t="shared" si="41"/>
        <v>0</v>
      </c>
      <c r="AZ127" s="318">
        <f t="shared" si="41"/>
        <v>0</v>
      </c>
      <c r="BA127" s="511">
        <f t="shared" si="36"/>
        <v>1</v>
      </c>
      <c r="BB127" s="512">
        <f t="shared" si="37"/>
        <v>0.2</v>
      </c>
      <c r="BC127" s="264"/>
      <c r="BD127" s="264"/>
      <c r="BE127" s="264"/>
      <c r="BF127" s="275"/>
      <c r="BG127" s="275"/>
      <c r="BH127" s="275"/>
      <c r="BI127" s="275"/>
      <c r="BJ127" s="275"/>
      <c r="BK127" s="275"/>
      <c r="BL127" s="275"/>
      <c r="BM127" s="275"/>
      <c r="BN127" s="275"/>
      <c r="BO127" s="275"/>
      <c r="BP127" s="275"/>
      <c r="BQ127" s="275"/>
      <c r="BR127" s="275"/>
    </row>
    <row r="128" spans="1:70" ht="78" x14ac:dyDescent="0.35">
      <c r="A128" s="324" t="s">
        <v>7</v>
      </c>
      <c r="B128" s="325" t="s">
        <v>779</v>
      </c>
      <c r="C128" s="324" t="s">
        <v>204</v>
      </c>
      <c r="D128" s="468" t="s">
        <v>10</v>
      </c>
      <c r="E128" s="325" t="s">
        <v>456</v>
      </c>
      <c r="F128" s="324" t="s">
        <v>582</v>
      </c>
      <c r="G128" s="324" t="s">
        <v>1560</v>
      </c>
      <c r="H128" s="455" t="s">
        <v>699</v>
      </c>
      <c r="I128" s="270">
        <v>1</v>
      </c>
      <c r="J128" s="446" t="s">
        <v>839</v>
      </c>
      <c r="K128" s="270" t="s">
        <v>1317</v>
      </c>
      <c r="L128" s="270" t="s">
        <v>1332</v>
      </c>
      <c r="M128" s="463" t="s">
        <v>601</v>
      </c>
      <c r="N128" s="447">
        <v>45565</v>
      </c>
      <c r="O128" s="447" t="s">
        <v>888</v>
      </c>
      <c r="P128" s="472" t="s">
        <v>1433</v>
      </c>
      <c r="Q128" s="458" t="s">
        <v>42</v>
      </c>
      <c r="R128" s="325" t="s">
        <v>24</v>
      </c>
      <c r="S128" s="325">
        <v>9</v>
      </c>
      <c r="T128" s="325" t="s">
        <v>40</v>
      </c>
      <c r="U128" s="325" t="s">
        <v>175</v>
      </c>
      <c r="V128" s="349">
        <v>1</v>
      </c>
      <c r="W128" s="325">
        <v>1</v>
      </c>
      <c r="X128" s="349">
        <v>1</v>
      </c>
      <c r="Y128" s="349">
        <v>1</v>
      </c>
      <c r="Z128" s="349">
        <v>1</v>
      </c>
      <c r="AA128" s="325">
        <f t="shared" si="43"/>
        <v>5</v>
      </c>
      <c r="AB128" s="307" t="s">
        <v>1082</v>
      </c>
      <c r="AC128" s="444" t="str">
        <f t="shared" si="38"/>
        <v>VA DEQ entered pollution reduction information in GRTS to meet March 31, 2021 deadline. This included information for N, P, S and bacteria</v>
      </c>
      <c r="AD128" s="318">
        <f t="shared" si="38"/>
        <v>0</v>
      </c>
      <c r="AE128" s="318">
        <f t="shared" si="38"/>
        <v>0</v>
      </c>
      <c r="AF128" s="318">
        <f t="shared" si="38"/>
        <v>0</v>
      </c>
      <c r="AG128" s="319" t="s">
        <v>839</v>
      </c>
      <c r="AH128" s="444" t="str">
        <f t="shared" si="39"/>
        <v>Active</v>
      </c>
      <c r="AI128" s="318">
        <f t="shared" si="39"/>
        <v>0</v>
      </c>
      <c r="AJ128" s="318">
        <f t="shared" si="39"/>
        <v>0</v>
      </c>
      <c r="AK128" s="318">
        <f t="shared" si="39"/>
        <v>0</v>
      </c>
      <c r="AL128" s="348" t="s">
        <v>10</v>
      </c>
      <c r="AM128" s="444" t="str">
        <f t="shared" si="40"/>
        <v>DEQ/DCR/ VDE</v>
      </c>
      <c r="AN128" s="318">
        <f t="shared" si="40"/>
        <v>0</v>
      </c>
      <c r="AO128" s="318">
        <f t="shared" si="40"/>
        <v>0</v>
      </c>
      <c r="AP128" s="318">
        <f t="shared" si="40"/>
        <v>0</v>
      </c>
      <c r="AQ128" s="318" t="s">
        <v>601</v>
      </c>
      <c r="AR128" s="444" t="str">
        <f t="shared" si="42"/>
        <v>Nicole Sandberg</v>
      </c>
      <c r="AS128" s="318">
        <f t="shared" si="42"/>
        <v>0</v>
      </c>
      <c r="AT128" s="318">
        <f t="shared" si="42"/>
        <v>0</v>
      </c>
      <c r="AU128" s="318">
        <f t="shared" si="42"/>
        <v>0</v>
      </c>
      <c r="AV128" s="348">
        <v>1</v>
      </c>
      <c r="AW128" s="444">
        <f t="shared" si="41"/>
        <v>1</v>
      </c>
      <c r="AX128" s="318">
        <f t="shared" si="41"/>
        <v>0</v>
      </c>
      <c r="AY128" s="318">
        <f t="shared" si="41"/>
        <v>0</v>
      </c>
      <c r="AZ128" s="459">
        <f t="shared" si="41"/>
        <v>0</v>
      </c>
      <c r="BA128" s="455">
        <f t="shared" si="36"/>
        <v>2</v>
      </c>
      <c r="BB128" s="456">
        <f t="shared" si="37"/>
        <v>0.4</v>
      </c>
      <c r="BC128" s="264"/>
      <c r="BD128" s="264"/>
      <c r="BE128" s="264"/>
      <c r="BF128" s="264"/>
      <c r="BG128" s="264"/>
      <c r="BH128" s="264"/>
      <c r="BI128" s="264"/>
      <c r="BJ128" s="264"/>
      <c r="BK128" s="264"/>
      <c r="BL128" s="264"/>
      <c r="BM128" s="264"/>
      <c r="BN128" s="264"/>
      <c r="BO128" s="264"/>
      <c r="BP128" s="264"/>
      <c r="BQ128" s="264"/>
      <c r="BR128" s="264"/>
    </row>
    <row r="129" spans="1:70" s="261" customFormat="1" ht="156" hidden="1" x14ac:dyDescent="0.35">
      <c r="A129" s="399" t="s">
        <v>7</v>
      </c>
      <c r="B129" s="399" t="s">
        <v>779</v>
      </c>
      <c r="C129" s="399" t="s">
        <v>204</v>
      </c>
      <c r="D129" s="305" t="s">
        <v>10</v>
      </c>
      <c r="E129" s="399" t="s">
        <v>457</v>
      </c>
      <c r="F129" s="399" t="s">
        <v>748</v>
      </c>
      <c r="G129" s="399" t="s">
        <v>1267</v>
      </c>
      <c r="H129" s="396" t="s">
        <v>696</v>
      </c>
      <c r="I129" s="477">
        <v>3074754</v>
      </c>
      <c r="J129" s="396" t="s">
        <v>839</v>
      </c>
      <c r="K129" s="396" t="s">
        <v>1268</v>
      </c>
      <c r="L129" s="402"/>
      <c r="M129" s="308" t="s">
        <v>601</v>
      </c>
      <c r="N129" s="479">
        <v>45565</v>
      </c>
      <c r="O129" s="479" t="s">
        <v>888</v>
      </c>
      <c r="P129" s="345" t="s">
        <v>1433</v>
      </c>
      <c r="Q129" s="312" t="s">
        <v>231</v>
      </c>
      <c r="R129" s="399" t="s">
        <v>24</v>
      </c>
      <c r="S129" s="399">
        <v>9</v>
      </c>
      <c r="T129" s="399" t="s">
        <v>40</v>
      </c>
      <c r="U129" s="399" t="s">
        <v>175</v>
      </c>
      <c r="V129" s="312">
        <v>1000</v>
      </c>
      <c r="W129" s="399">
        <v>1000</v>
      </c>
      <c r="X129" s="312">
        <v>1000</v>
      </c>
      <c r="Y129" s="312">
        <v>1000</v>
      </c>
      <c r="Z129" s="312">
        <v>1000</v>
      </c>
      <c r="AA129" s="510">
        <f t="shared" si="43"/>
        <v>5000</v>
      </c>
      <c r="AB129" s="303" t="s">
        <v>1268</v>
      </c>
      <c r="AC129" s="318">
        <f t="shared" ref="AC129:AF148" si="44">IF(AC$6=$H129,$K129,0)</f>
        <v>0</v>
      </c>
      <c r="AD129" s="318">
        <f t="shared" si="44"/>
        <v>0</v>
      </c>
      <c r="AE129" s="318">
        <f t="shared" si="44"/>
        <v>0</v>
      </c>
      <c r="AF129" s="318">
        <f t="shared" si="44"/>
        <v>0</v>
      </c>
      <c r="AG129" s="319" t="str">
        <f>IF(AV$8=H129,$J129,0)</f>
        <v>Active</v>
      </c>
      <c r="AH129" s="318">
        <f t="shared" ref="AH129:AK148" si="45">IF(AH$6=$H129,$J129,0)</f>
        <v>0</v>
      </c>
      <c r="AI129" s="318">
        <f t="shared" si="45"/>
        <v>0</v>
      </c>
      <c r="AJ129" s="318">
        <f t="shared" si="45"/>
        <v>0</v>
      </c>
      <c r="AK129" s="318">
        <f t="shared" si="45"/>
        <v>0</v>
      </c>
      <c r="AL129" s="347" t="str">
        <f>IF(AV$8=H129,$D129,0)</f>
        <v>DEQ</v>
      </c>
      <c r="AM129" s="318">
        <f t="shared" ref="AM129:AP148" si="46">IF(AM$6=$H129,$P129,0)</f>
        <v>0</v>
      </c>
      <c r="AN129" s="318">
        <f t="shared" si="46"/>
        <v>0</v>
      </c>
      <c r="AO129" s="318">
        <f t="shared" si="46"/>
        <v>0</v>
      </c>
      <c r="AP129" s="318">
        <f t="shared" si="46"/>
        <v>0</v>
      </c>
      <c r="AQ129" s="318" t="str">
        <f>IF(AV$8=H129,$M129,0)</f>
        <v>Nicole Sandberg</v>
      </c>
      <c r="AR129" s="318">
        <f t="shared" si="42"/>
        <v>0</v>
      </c>
      <c r="AS129" s="318">
        <f t="shared" si="42"/>
        <v>0</v>
      </c>
      <c r="AT129" s="318">
        <f t="shared" si="42"/>
        <v>0</v>
      </c>
      <c r="AU129" s="318">
        <f t="shared" si="42"/>
        <v>0</v>
      </c>
      <c r="AV129" s="320">
        <f>IF(AV$8=H129,$I129,0)</f>
        <v>3074754</v>
      </c>
      <c r="AW129" s="318">
        <f t="shared" ref="AW129:AZ148" si="47">IF(AW$6=$H129,$I129,0)</f>
        <v>0</v>
      </c>
      <c r="AX129" s="318">
        <f t="shared" si="47"/>
        <v>0</v>
      </c>
      <c r="AY129" s="318">
        <f t="shared" si="47"/>
        <v>0</v>
      </c>
      <c r="AZ129" s="318">
        <f t="shared" si="47"/>
        <v>0</v>
      </c>
      <c r="BA129" s="477">
        <f t="shared" si="36"/>
        <v>3074754</v>
      </c>
      <c r="BB129" s="512">
        <f t="shared" si="37"/>
        <v>614.95079999999996</v>
      </c>
      <c r="BC129" s="264"/>
      <c r="BD129" s="264"/>
      <c r="BE129" s="264"/>
      <c r="BF129" s="275"/>
      <c r="BG129" s="275"/>
      <c r="BH129" s="275"/>
      <c r="BI129" s="275"/>
      <c r="BJ129" s="275"/>
      <c r="BK129" s="275"/>
      <c r="BL129" s="275"/>
      <c r="BM129" s="275"/>
      <c r="BN129" s="275"/>
      <c r="BO129" s="275"/>
      <c r="BP129" s="275"/>
      <c r="BQ129" s="275"/>
      <c r="BR129" s="275"/>
    </row>
    <row r="130" spans="1:70" ht="143" x14ac:dyDescent="0.35">
      <c r="A130" s="324" t="s">
        <v>7</v>
      </c>
      <c r="B130" s="325" t="s">
        <v>779</v>
      </c>
      <c r="C130" s="324" t="s">
        <v>204</v>
      </c>
      <c r="D130" s="468" t="s">
        <v>10</v>
      </c>
      <c r="E130" s="325" t="s">
        <v>457</v>
      </c>
      <c r="F130" s="324" t="s">
        <v>1421</v>
      </c>
      <c r="G130" s="324" t="s">
        <v>1563</v>
      </c>
      <c r="H130" s="455" t="s">
        <v>699</v>
      </c>
      <c r="I130" s="270">
        <v>6302</v>
      </c>
      <c r="J130" s="446" t="s">
        <v>839</v>
      </c>
      <c r="K130" s="270" t="s">
        <v>1511</v>
      </c>
      <c r="L130" s="270" t="s">
        <v>1332</v>
      </c>
      <c r="M130" s="463" t="s">
        <v>601</v>
      </c>
      <c r="N130" s="447">
        <v>45565</v>
      </c>
      <c r="O130" s="447" t="s">
        <v>888</v>
      </c>
      <c r="P130" s="472" t="s">
        <v>1433</v>
      </c>
      <c r="Q130" s="458" t="s">
        <v>231</v>
      </c>
      <c r="R130" s="325" t="s">
        <v>24</v>
      </c>
      <c r="S130" s="325">
        <v>9</v>
      </c>
      <c r="T130" s="325" t="s">
        <v>40</v>
      </c>
      <c r="U130" s="325" t="s">
        <v>175</v>
      </c>
      <c r="V130" s="349">
        <v>500000</v>
      </c>
      <c r="W130" s="349">
        <v>500000</v>
      </c>
      <c r="X130" s="349">
        <v>500000</v>
      </c>
      <c r="Y130" s="349">
        <v>500000</v>
      </c>
      <c r="Z130" s="349">
        <v>500000</v>
      </c>
      <c r="AA130" s="325">
        <f t="shared" si="43"/>
        <v>2500000</v>
      </c>
      <c r="AB130" s="307" t="s">
        <v>1268</v>
      </c>
      <c r="AC130" s="444" t="str">
        <f t="shared" si="44"/>
        <v xml:space="preserve">Tracking  BMP implementation and pollution reductions is critical to properly assess both progress and needs in watershed restoration. BMP installations and calendar year 2021 entered into GRTS resulted in the reduction of 6,302 pounds of nitrogen, 584 pounds of phosphorous,762 tons of sediment, and 2.90E+15 colony forming units (CFU) of fecal coliform bacteria. In addition DEQ provided EPA with a table of pollution reductions for 3,909 Nutrient Management Plans completed in 2021 however these values were not entered into GRTS 682,131 Acres, 675,309 Lb./yr. N, 75,034 Lb./yr. P. A total of 3,211 BMPS were installed within IP areas from both 319 and other funds; DEQ has calculated that these BMPs resulted in the reduction of 2.56 million pounds of nitrogen, 46,539 pounds of phosphorous, 49,915 tons of sediment, and 4.20E+16 CFU of bacteria in IP areas (table 2.6). </v>
      </c>
      <c r="AD130" s="318">
        <f t="shared" si="44"/>
        <v>0</v>
      </c>
      <c r="AE130" s="318">
        <f t="shared" si="44"/>
        <v>0</v>
      </c>
      <c r="AF130" s="318">
        <f t="shared" si="44"/>
        <v>0</v>
      </c>
      <c r="AG130" s="319" t="s">
        <v>839</v>
      </c>
      <c r="AH130" s="444" t="str">
        <f t="shared" si="45"/>
        <v>Active</v>
      </c>
      <c r="AI130" s="318">
        <f t="shared" si="45"/>
        <v>0</v>
      </c>
      <c r="AJ130" s="318">
        <f t="shared" si="45"/>
        <v>0</v>
      </c>
      <c r="AK130" s="318">
        <f t="shared" si="45"/>
        <v>0</v>
      </c>
      <c r="AL130" s="348" t="s">
        <v>10</v>
      </c>
      <c r="AM130" s="444" t="str">
        <f t="shared" si="46"/>
        <v>DEQ/DCR/ VDE</v>
      </c>
      <c r="AN130" s="318">
        <f t="shared" si="46"/>
        <v>0</v>
      </c>
      <c r="AO130" s="318">
        <f t="shared" si="46"/>
        <v>0</v>
      </c>
      <c r="AP130" s="318">
        <f t="shared" si="46"/>
        <v>0</v>
      </c>
      <c r="AQ130" s="318" t="s">
        <v>601</v>
      </c>
      <c r="AR130" s="444" t="str">
        <f t="shared" ref="AR130:AU149" si="48">IF(AR$6=$H130,$M130,0)</f>
        <v>Nicole Sandberg</v>
      </c>
      <c r="AS130" s="318">
        <f t="shared" si="48"/>
        <v>0</v>
      </c>
      <c r="AT130" s="318">
        <f t="shared" si="48"/>
        <v>0</v>
      </c>
      <c r="AU130" s="318">
        <f t="shared" si="48"/>
        <v>0</v>
      </c>
      <c r="AV130" s="348">
        <v>3074754</v>
      </c>
      <c r="AW130" s="444">
        <f t="shared" si="47"/>
        <v>6302</v>
      </c>
      <c r="AX130" s="318">
        <f t="shared" si="47"/>
        <v>0</v>
      </c>
      <c r="AY130" s="318">
        <f t="shared" si="47"/>
        <v>0</v>
      </c>
      <c r="AZ130" s="459">
        <f t="shared" si="47"/>
        <v>0</v>
      </c>
      <c r="BA130" s="455">
        <f t="shared" si="36"/>
        <v>3081056</v>
      </c>
      <c r="BB130" s="456">
        <f t="shared" si="37"/>
        <v>1.2324223999999999</v>
      </c>
      <c r="BC130" s="264"/>
      <c r="BD130" s="264"/>
      <c r="BE130" s="264"/>
      <c r="BF130" s="264"/>
      <c r="BG130" s="264"/>
      <c r="BH130" s="264"/>
      <c r="BI130" s="264"/>
      <c r="BJ130" s="264"/>
      <c r="BK130" s="264"/>
      <c r="BL130" s="264"/>
      <c r="BM130" s="264"/>
      <c r="BN130" s="264"/>
      <c r="BO130" s="264"/>
      <c r="BP130" s="264"/>
      <c r="BQ130" s="264"/>
      <c r="BR130" s="264"/>
    </row>
    <row r="131" spans="1:70" s="261" customFormat="1" ht="156" hidden="1" x14ac:dyDescent="0.35">
      <c r="A131" s="399" t="s">
        <v>7</v>
      </c>
      <c r="B131" s="399" t="s">
        <v>779</v>
      </c>
      <c r="C131" s="399" t="s">
        <v>204</v>
      </c>
      <c r="D131" s="305" t="s">
        <v>10</v>
      </c>
      <c r="E131" s="399" t="s">
        <v>458</v>
      </c>
      <c r="F131" s="399" t="s">
        <v>749</v>
      </c>
      <c r="G131" s="399" t="s">
        <v>1267</v>
      </c>
      <c r="H131" s="396" t="s">
        <v>696</v>
      </c>
      <c r="I131" s="477">
        <v>92185</v>
      </c>
      <c r="J131" s="396" t="s">
        <v>839</v>
      </c>
      <c r="K131" s="396" t="s">
        <v>1268</v>
      </c>
      <c r="L131" s="402"/>
      <c r="M131" s="308" t="s">
        <v>601</v>
      </c>
      <c r="N131" s="479">
        <v>45565</v>
      </c>
      <c r="O131" s="479" t="s">
        <v>888</v>
      </c>
      <c r="P131" s="345" t="s">
        <v>1433</v>
      </c>
      <c r="Q131" s="312" t="s">
        <v>231</v>
      </c>
      <c r="R131" s="399" t="s">
        <v>24</v>
      </c>
      <c r="S131" s="399">
        <v>9</v>
      </c>
      <c r="T131" s="399" t="s">
        <v>40</v>
      </c>
      <c r="U131" s="399" t="s">
        <v>175</v>
      </c>
      <c r="V131" s="312">
        <v>20000</v>
      </c>
      <c r="W131" s="399">
        <v>20000</v>
      </c>
      <c r="X131" s="312">
        <v>20000</v>
      </c>
      <c r="Y131" s="312">
        <v>20000</v>
      </c>
      <c r="Z131" s="312">
        <v>20000</v>
      </c>
      <c r="AA131" s="510">
        <f t="shared" si="43"/>
        <v>100000</v>
      </c>
      <c r="AB131" s="303" t="s">
        <v>1268</v>
      </c>
      <c r="AC131" s="318">
        <f t="shared" si="44"/>
        <v>0</v>
      </c>
      <c r="AD131" s="318">
        <f t="shared" si="44"/>
        <v>0</v>
      </c>
      <c r="AE131" s="318">
        <f t="shared" si="44"/>
        <v>0</v>
      </c>
      <c r="AF131" s="318">
        <f t="shared" si="44"/>
        <v>0</v>
      </c>
      <c r="AG131" s="319" t="str">
        <f>IF(AV$8=H131,$J131,0)</f>
        <v>Active</v>
      </c>
      <c r="AH131" s="318">
        <f t="shared" si="45"/>
        <v>0</v>
      </c>
      <c r="AI131" s="318">
        <f t="shared" si="45"/>
        <v>0</v>
      </c>
      <c r="AJ131" s="318">
        <f t="shared" si="45"/>
        <v>0</v>
      </c>
      <c r="AK131" s="318">
        <f t="shared" si="45"/>
        <v>0</v>
      </c>
      <c r="AL131" s="347" t="str">
        <f>IF(AV$8=H131,$D131,0)</f>
        <v>DEQ</v>
      </c>
      <c r="AM131" s="318">
        <f t="shared" si="46"/>
        <v>0</v>
      </c>
      <c r="AN131" s="318">
        <f t="shared" si="46"/>
        <v>0</v>
      </c>
      <c r="AO131" s="318">
        <f t="shared" si="46"/>
        <v>0</v>
      </c>
      <c r="AP131" s="318">
        <f t="shared" si="46"/>
        <v>0</v>
      </c>
      <c r="AQ131" s="318" t="str">
        <f>IF(AV$8=H131,$M131,0)</f>
        <v>Nicole Sandberg</v>
      </c>
      <c r="AR131" s="318">
        <f t="shared" si="48"/>
        <v>0</v>
      </c>
      <c r="AS131" s="318">
        <f t="shared" si="48"/>
        <v>0</v>
      </c>
      <c r="AT131" s="318">
        <f t="shared" si="48"/>
        <v>0</v>
      </c>
      <c r="AU131" s="318">
        <f t="shared" si="48"/>
        <v>0</v>
      </c>
      <c r="AV131" s="320">
        <f>IF(AV$8=H131,$I131,0)</f>
        <v>92185</v>
      </c>
      <c r="AW131" s="318">
        <f t="shared" si="47"/>
        <v>0</v>
      </c>
      <c r="AX131" s="318">
        <f t="shared" si="47"/>
        <v>0</v>
      </c>
      <c r="AY131" s="318">
        <f t="shared" si="47"/>
        <v>0</v>
      </c>
      <c r="AZ131" s="318">
        <f t="shared" si="47"/>
        <v>0</v>
      </c>
      <c r="BA131" s="511">
        <f t="shared" si="36"/>
        <v>92185</v>
      </c>
      <c r="BB131" s="512">
        <f t="shared" si="37"/>
        <v>0.92184999999999995</v>
      </c>
      <c r="BC131" s="264"/>
      <c r="BD131" s="264"/>
      <c r="BE131" s="264"/>
      <c r="BF131" s="275"/>
      <c r="BG131" s="275"/>
      <c r="BH131" s="275"/>
      <c r="BI131" s="275"/>
      <c r="BJ131" s="275"/>
      <c r="BK131" s="275"/>
      <c r="BL131" s="275"/>
      <c r="BM131" s="275"/>
      <c r="BN131" s="275"/>
      <c r="BO131" s="275"/>
      <c r="BP131" s="275"/>
      <c r="BQ131" s="275"/>
      <c r="BR131" s="275"/>
    </row>
    <row r="132" spans="1:70" ht="143" x14ac:dyDescent="0.35">
      <c r="A132" s="324" t="s">
        <v>7</v>
      </c>
      <c r="B132" s="325" t="s">
        <v>779</v>
      </c>
      <c r="C132" s="324" t="s">
        <v>204</v>
      </c>
      <c r="D132" s="468" t="s">
        <v>10</v>
      </c>
      <c r="E132" s="325" t="s">
        <v>458</v>
      </c>
      <c r="F132" s="324" t="s">
        <v>1422</v>
      </c>
      <c r="G132" s="324" t="s">
        <v>1562</v>
      </c>
      <c r="H132" s="455" t="s">
        <v>699</v>
      </c>
      <c r="I132" s="270">
        <v>584</v>
      </c>
      <c r="J132" s="446" t="s">
        <v>839</v>
      </c>
      <c r="K132" s="270" t="s">
        <v>1511</v>
      </c>
      <c r="L132" s="270" t="s">
        <v>1518</v>
      </c>
      <c r="M132" s="463" t="s">
        <v>601</v>
      </c>
      <c r="N132" s="447">
        <v>45565</v>
      </c>
      <c r="O132" s="447" t="s">
        <v>888</v>
      </c>
      <c r="P132" s="472" t="s">
        <v>1433</v>
      </c>
      <c r="Q132" s="458" t="s">
        <v>231</v>
      </c>
      <c r="R132" s="325" t="s">
        <v>24</v>
      </c>
      <c r="S132" s="325">
        <v>9</v>
      </c>
      <c r="T132" s="325" t="s">
        <v>40</v>
      </c>
      <c r="U132" s="325" t="s">
        <v>175</v>
      </c>
      <c r="V132" s="349">
        <v>10000</v>
      </c>
      <c r="W132" s="349">
        <v>10000</v>
      </c>
      <c r="X132" s="349">
        <v>10000</v>
      </c>
      <c r="Y132" s="349">
        <v>10000</v>
      </c>
      <c r="Z132" s="349">
        <v>10000</v>
      </c>
      <c r="AA132" s="325">
        <f t="shared" si="43"/>
        <v>50000</v>
      </c>
      <c r="AB132" s="307" t="s">
        <v>1268</v>
      </c>
      <c r="AC132" s="444" t="str">
        <f t="shared" si="44"/>
        <v xml:space="preserve">Tracking  BMP implementation and pollution reductions is critical to properly assess both progress and needs in watershed restoration. BMP installations and calendar year 2021 entered into GRTS resulted in the reduction of 6,302 pounds of nitrogen, 584 pounds of phosphorous,762 tons of sediment, and 2.90E+15 colony forming units (CFU) of fecal coliform bacteria. In addition DEQ provided EPA with a table of pollution reductions for 3,909 Nutrient Management Plans completed in 2021 however these values were not entered into GRTS 682,131 Acres, 675,309 Lb./yr. N, 75,034 Lb./yr. P. A total of 3,211 BMPS were installed within IP areas from both 319 and other funds; DEQ has calculated that these BMPs resulted in the reduction of 2.56 million pounds of nitrogen, 46,539 pounds of phosphorous, 49,915 tons of sediment, and 4.20E+16 CFU of bacteria in IP areas (table 2.6). </v>
      </c>
      <c r="AD132" s="318">
        <f t="shared" si="44"/>
        <v>0</v>
      </c>
      <c r="AE132" s="318">
        <f t="shared" si="44"/>
        <v>0</v>
      </c>
      <c r="AF132" s="318">
        <f t="shared" si="44"/>
        <v>0</v>
      </c>
      <c r="AG132" s="319" t="s">
        <v>839</v>
      </c>
      <c r="AH132" s="444" t="str">
        <f t="shared" si="45"/>
        <v>Active</v>
      </c>
      <c r="AI132" s="318">
        <f t="shared" si="45"/>
        <v>0</v>
      </c>
      <c r="AJ132" s="318">
        <f t="shared" si="45"/>
        <v>0</v>
      </c>
      <c r="AK132" s="318">
        <f t="shared" si="45"/>
        <v>0</v>
      </c>
      <c r="AL132" s="348" t="s">
        <v>10</v>
      </c>
      <c r="AM132" s="444" t="str">
        <f t="shared" si="46"/>
        <v>DEQ/DCR/ VDE</v>
      </c>
      <c r="AN132" s="318">
        <f t="shared" si="46"/>
        <v>0</v>
      </c>
      <c r="AO132" s="318">
        <f t="shared" si="46"/>
        <v>0</v>
      </c>
      <c r="AP132" s="318">
        <f t="shared" si="46"/>
        <v>0</v>
      </c>
      <c r="AQ132" s="318" t="s">
        <v>601</v>
      </c>
      <c r="AR132" s="444" t="str">
        <f t="shared" si="48"/>
        <v>Nicole Sandberg</v>
      </c>
      <c r="AS132" s="318">
        <f t="shared" si="48"/>
        <v>0</v>
      </c>
      <c r="AT132" s="318">
        <f t="shared" si="48"/>
        <v>0</v>
      </c>
      <c r="AU132" s="318">
        <f t="shared" si="48"/>
        <v>0</v>
      </c>
      <c r="AV132" s="348">
        <v>92185</v>
      </c>
      <c r="AW132" s="444">
        <f t="shared" si="47"/>
        <v>584</v>
      </c>
      <c r="AX132" s="318">
        <f t="shared" si="47"/>
        <v>0</v>
      </c>
      <c r="AY132" s="318">
        <f t="shared" si="47"/>
        <v>0</v>
      </c>
      <c r="AZ132" s="459">
        <f t="shared" si="47"/>
        <v>0</v>
      </c>
      <c r="BA132" s="455">
        <f t="shared" si="36"/>
        <v>92769</v>
      </c>
      <c r="BB132" s="456">
        <f t="shared" si="37"/>
        <v>1.85538</v>
      </c>
      <c r="BC132" s="264"/>
      <c r="BD132" s="264"/>
      <c r="BE132" s="264"/>
      <c r="BF132" s="264"/>
      <c r="BG132" s="264"/>
      <c r="BH132" s="264"/>
      <c r="BI132" s="264"/>
      <c r="BJ132" s="264"/>
      <c r="BK132" s="264"/>
      <c r="BL132" s="264"/>
      <c r="BM132" s="264"/>
      <c r="BN132" s="264"/>
      <c r="BO132" s="264"/>
      <c r="BP132" s="264"/>
      <c r="BQ132" s="264"/>
      <c r="BR132" s="264"/>
    </row>
    <row r="133" spans="1:70" s="261" customFormat="1" ht="156" hidden="1" x14ac:dyDescent="0.35">
      <c r="A133" s="399" t="s">
        <v>7</v>
      </c>
      <c r="B133" s="399" t="s">
        <v>779</v>
      </c>
      <c r="C133" s="399" t="s">
        <v>204</v>
      </c>
      <c r="D133" s="305" t="s">
        <v>10</v>
      </c>
      <c r="E133" s="399" t="s">
        <v>459</v>
      </c>
      <c r="F133" s="399" t="s">
        <v>750</v>
      </c>
      <c r="G133" s="399" t="s">
        <v>1083</v>
      </c>
      <c r="H133" s="396" t="s">
        <v>696</v>
      </c>
      <c r="I133" s="477">
        <v>126901</v>
      </c>
      <c r="J133" s="396" t="s">
        <v>839</v>
      </c>
      <c r="K133" s="396" t="s">
        <v>1268</v>
      </c>
      <c r="L133" s="402"/>
      <c r="M133" s="308" t="s">
        <v>601</v>
      </c>
      <c r="N133" s="479">
        <v>45565</v>
      </c>
      <c r="O133" s="479" t="s">
        <v>888</v>
      </c>
      <c r="P133" s="345" t="s">
        <v>1433</v>
      </c>
      <c r="Q133" s="312" t="s">
        <v>231</v>
      </c>
      <c r="R133" s="399" t="s">
        <v>24</v>
      </c>
      <c r="S133" s="399">
        <v>9</v>
      </c>
      <c r="T133" s="399" t="s">
        <v>40</v>
      </c>
      <c r="U133" s="399" t="s">
        <v>175</v>
      </c>
      <c r="V133" s="312">
        <v>25000</v>
      </c>
      <c r="W133" s="399">
        <v>25000</v>
      </c>
      <c r="X133" s="312">
        <v>25000</v>
      </c>
      <c r="Y133" s="312">
        <v>25000</v>
      </c>
      <c r="Z133" s="312">
        <v>25000</v>
      </c>
      <c r="AA133" s="510">
        <f t="shared" si="43"/>
        <v>125000</v>
      </c>
      <c r="AB133" s="303" t="s">
        <v>1268</v>
      </c>
      <c r="AC133" s="318">
        <f t="shared" si="44"/>
        <v>0</v>
      </c>
      <c r="AD133" s="318">
        <f t="shared" si="44"/>
        <v>0</v>
      </c>
      <c r="AE133" s="318">
        <f t="shared" si="44"/>
        <v>0</v>
      </c>
      <c r="AF133" s="318">
        <f t="shared" si="44"/>
        <v>0</v>
      </c>
      <c r="AG133" s="319" t="str">
        <f>IF(AV$8=H133,$J133,0)</f>
        <v>Active</v>
      </c>
      <c r="AH133" s="318">
        <f t="shared" si="45"/>
        <v>0</v>
      </c>
      <c r="AI133" s="318">
        <f t="shared" si="45"/>
        <v>0</v>
      </c>
      <c r="AJ133" s="318">
        <f t="shared" si="45"/>
        <v>0</v>
      </c>
      <c r="AK133" s="318">
        <f t="shared" si="45"/>
        <v>0</v>
      </c>
      <c r="AL133" s="347" t="str">
        <f>IF(AV$8=H133,$D133,0)</f>
        <v>DEQ</v>
      </c>
      <c r="AM133" s="318">
        <f t="shared" si="46"/>
        <v>0</v>
      </c>
      <c r="AN133" s="318">
        <f t="shared" si="46"/>
        <v>0</v>
      </c>
      <c r="AO133" s="318">
        <f t="shared" si="46"/>
        <v>0</v>
      </c>
      <c r="AP133" s="318">
        <f t="shared" si="46"/>
        <v>0</v>
      </c>
      <c r="AQ133" s="318" t="str">
        <f>IF(AV$8=H133,$M133,0)</f>
        <v>Nicole Sandberg</v>
      </c>
      <c r="AR133" s="318">
        <f t="shared" si="48"/>
        <v>0</v>
      </c>
      <c r="AS133" s="318">
        <f t="shared" si="48"/>
        <v>0</v>
      </c>
      <c r="AT133" s="318">
        <f t="shared" si="48"/>
        <v>0</v>
      </c>
      <c r="AU133" s="318">
        <f t="shared" si="48"/>
        <v>0</v>
      </c>
      <c r="AV133" s="320">
        <f>IF(AV$8=H133,$I133,0)</f>
        <v>126901</v>
      </c>
      <c r="AW133" s="318">
        <f t="shared" si="47"/>
        <v>0</v>
      </c>
      <c r="AX133" s="318">
        <f t="shared" si="47"/>
        <v>0</v>
      </c>
      <c r="AY133" s="318">
        <f t="shared" si="47"/>
        <v>0</v>
      </c>
      <c r="AZ133" s="318">
        <f t="shared" si="47"/>
        <v>0</v>
      </c>
      <c r="BA133" s="511">
        <f t="shared" si="36"/>
        <v>126901</v>
      </c>
      <c r="BB133" s="512">
        <f t="shared" si="37"/>
        <v>1.0152080000000001</v>
      </c>
      <c r="BC133" s="264"/>
      <c r="BD133" s="264"/>
      <c r="BE133" s="264"/>
      <c r="BF133" s="275"/>
      <c r="BG133" s="275"/>
      <c r="BH133" s="275"/>
      <c r="BI133" s="275"/>
      <c r="BJ133" s="275"/>
      <c r="BK133" s="275"/>
      <c r="BL133" s="275"/>
      <c r="BM133" s="275"/>
      <c r="BN133" s="275"/>
      <c r="BO133" s="275"/>
      <c r="BP133" s="275"/>
      <c r="BQ133" s="275"/>
      <c r="BR133" s="275"/>
    </row>
    <row r="134" spans="1:70" ht="143" x14ac:dyDescent="0.35">
      <c r="A134" s="324" t="s">
        <v>7</v>
      </c>
      <c r="B134" s="325" t="s">
        <v>779</v>
      </c>
      <c r="C134" s="324" t="s">
        <v>204</v>
      </c>
      <c r="D134" s="468" t="s">
        <v>10</v>
      </c>
      <c r="E134" s="325" t="s">
        <v>459</v>
      </c>
      <c r="F134" s="324" t="s">
        <v>1423</v>
      </c>
      <c r="G134" s="324" t="s">
        <v>1564</v>
      </c>
      <c r="H134" s="455" t="s">
        <v>699</v>
      </c>
      <c r="I134" s="270">
        <v>762</v>
      </c>
      <c r="J134" s="446" t="s">
        <v>839</v>
      </c>
      <c r="K134" s="270" t="s">
        <v>1511</v>
      </c>
      <c r="L134" s="270" t="s">
        <v>1518</v>
      </c>
      <c r="M134" s="463" t="s">
        <v>601</v>
      </c>
      <c r="N134" s="447">
        <v>45565</v>
      </c>
      <c r="O134" s="447" t="s">
        <v>888</v>
      </c>
      <c r="P134" s="472" t="s">
        <v>1433</v>
      </c>
      <c r="Q134" s="458" t="s">
        <v>231</v>
      </c>
      <c r="R134" s="325" t="s">
        <v>24</v>
      </c>
      <c r="S134" s="325">
        <v>9</v>
      </c>
      <c r="T134" s="325" t="s">
        <v>40</v>
      </c>
      <c r="U134" s="325" t="s">
        <v>175</v>
      </c>
      <c r="V134" s="349">
        <v>25000</v>
      </c>
      <c r="W134" s="349">
        <v>25000</v>
      </c>
      <c r="X134" s="349">
        <v>25000</v>
      </c>
      <c r="Y134" s="349">
        <v>25000</v>
      </c>
      <c r="Z134" s="349">
        <v>25000</v>
      </c>
      <c r="AA134" s="325">
        <f t="shared" si="43"/>
        <v>125000</v>
      </c>
      <c r="AB134" s="307" t="s">
        <v>1268</v>
      </c>
      <c r="AC134" s="444" t="str">
        <f t="shared" si="44"/>
        <v xml:space="preserve">Tracking  BMP implementation and pollution reductions is critical to properly assess both progress and needs in watershed restoration. BMP installations and calendar year 2021 entered into GRTS resulted in the reduction of 6,302 pounds of nitrogen, 584 pounds of phosphorous,762 tons of sediment, and 2.90E+15 colony forming units (CFU) of fecal coliform bacteria. In addition DEQ provided EPA with a table of pollution reductions for 3,909 Nutrient Management Plans completed in 2021 however these values were not entered into GRTS 682,131 Acres, 675,309 Lb./yr. N, 75,034 Lb./yr. P. A total of 3,211 BMPS were installed within IP areas from both 319 and other funds; DEQ has calculated that these BMPs resulted in the reduction of 2.56 million pounds of nitrogen, 46,539 pounds of phosphorous, 49,915 tons of sediment, and 4.20E+16 CFU of bacteria in IP areas (table 2.6). </v>
      </c>
      <c r="AD134" s="318">
        <f t="shared" si="44"/>
        <v>0</v>
      </c>
      <c r="AE134" s="318">
        <f t="shared" si="44"/>
        <v>0</v>
      </c>
      <c r="AF134" s="318">
        <f t="shared" si="44"/>
        <v>0</v>
      </c>
      <c r="AG134" s="319" t="s">
        <v>839</v>
      </c>
      <c r="AH134" s="444" t="str">
        <f t="shared" si="45"/>
        <v>Active</v>
      </c>
      <c r="AI134" s="318">
        <f t="shared" si="45"/>
        <v>0</v>
      </c>
      <c r="AJ134" s="318">
        <f t="shared" si="45"/>
        <v>0</v>
      </c>
      <c r="AK134" s="318">
        <f t="shared" si="45"/>
        <v>0</v>
      </c>
      <c r="AL134" s="348" t="s">
        <v>10</v>
      </c>
      <c r="AM134" s="444" t="str">
        <f t="shared" si="46"/>
        <v>DEQ/DCR/ VDE</v>
      </c>
      <c r="AN134" s="318">
        <f t="shared" si="46"/>
        <v>0</v>
      </c>
      <c r="AO134" s="318">
        <f t="shared" si="46"/>
        <v>0</v>
      </c>
      <c r="AP134" s="318">
        <f t="shared" si="46"/>
        <v>0</v>
      </c>
      <c r="AQ134" s="318" t="s">
        <v>601</v>
      </c>
      <c r="AR134" s="444" t="str">
        <f t="shared" si="48"/>
        <v>Nicole Sandberg</v>
      </c>
      <c r="AS134" s="318">
        <f t="shared" si="48"/>
        <v>0</v>
      </c>
      <c r="AT134" s="318">
        <f t="shared" si="48"/>
        <v>0</v>
      </c>
      <c r="AU134" s="318">
        <f t="shared" si="48"/>
        <v>0</v>
      </c>
      <c r="AV134" s="348">
        <v>126901</v>
      </c>
      <c r="AW134" s="444">
        <f t="shared" si="47"/>
        <v>762</v>
      </c>
      <c r="AX134" s="318">
        <f t="shared" si="47"/>
        <v>0</v>
      </c>
      <c r="AY134" s="318">
        <f t="shared" si="47"/>
        <v>0</v>
      </c>
      <c r="AZ134" s="459">
        <f t="shared" si="47"/>
        <v>0</v>
      </c>
      <c r="BA134" s="455">
        <f t="shared" si="36"/>
        <v>127663</v>
      </c>
      <c r="BB134" s="456">
        <f t="shared" si="37"/>
        <v>1.021304</v>
      </c>
      <c r="BC134" s="264"/>
      <c r="BD134" s="264"/>
      <c r="BE134" s="264"/>
      <c r="BF134" s="264"/>
      <c r="BG134" s="264"/>
      <c r="BH134" s="264"/>
      <c r="BI134" s="264"/>
      <c r="BJ134" s="264"/>
      <c r="BK134" s="264"/>
      <c r="BL134" s="264"/>
      <c r="BM134" s="264"/>
      <c r="BN134" s="264"/>
      <c r="BO134" s="264"/>
      <c r="BP134" s="264"/>
      <c r="BQ134" s="264"/>
      <c r="BR134" s="264"/>
    </row>
    <row r="135" spans="1:70" s="261" customFormat="1" ht="156" hidden="1" x14ac:dyDescent="0.35">
      <c r="A135" s="399" t="s">
        <v>7</v>
      </c>
      <c r="B135" s="399" t="s">
        <v>779</v>
      </c>
      <c r="C135" s="399" t="s">
        <v>204</v>
      </c>
      <c r="D135" s="305" t="s">
        <v>10</v>
      </c>
      <c r="E135" s="399" t="s">
        <v>460</v>
      </c>
      <c r="F135" s="399" t="s">
        <v>751</v>
      </c>
      <c r="G135" s="399" t="s">
        <v>1084</v>
      </c>
      <c r="H135" s="396" t="s">
        <v>696</v>
      </c>
      <c r="I135" s="514">
        <v>7.15E+16</v>
      </c>
      <c r="J135" s="396" t="s">
        <v>839</v>
      </c>
      <c r="K135" s="396" t="s">
        <v>1268</v>
      </c>
      <c r="L135" s="402"/>
      <c r="M135" s="308" t="s">
        <v>601</v>
      </c>
      <c r="N135" s="479">
        <v>45565</v>
      </c>
      <c r="O135" s="479" t="s">
        <v>888</v>
      </c>
      <c r="P135" s="345" t="s">
        <v>1433</v>
      </c>
      <c r="Q135" s="312" t="s">
        <v>231</v>
      </c>
      <c r="R135" s="399" t="s">
        <v>24</v>
      </c>
      <c r="S135" s="399">
        <v>9</v>
      </c>
      <c r="T135" s="399" t="s">
        <v>40</v>
      </c>
      <c r="U135" s="399" t="s">
        <v>175</v>
      </c>
      <c r="V135" s="355">
        <v>2.5E+16</v>
      </c>
      <c r="W135" s="515">
        <v>2.5E+16</v>
      </c>
      <c r="X135" s="355">
        <v>2.5E+16</v>
      </c>
      <c r="Y135" s="355">
        <v>2.5E+16</v>
      </c>
      <c r="Z135" s="355">
        <v>2.5E+16</v>
      </c>
      <c r="AA135" s="515">
        <f t="shared" si="43"/>
        <v>1.25E+17</v>
      </c>
      <c r="AB135" s="303" t="s">
        <v>1268</v>
      </c>
      <c r="AC135" s="318">
        <f t="shared" si="44"/>
        <v>0</v>
      </c>
      <c r="AD135" s="318">
        <f t="shared" si="44"/>
        <v>0</v>
      </c>
      <c r="AE135" s="318">
        <f t="shared" si="44"/>
        <v>0</v>
      </c>
      <c r="AF135" s="318">
        <f t="shared" si="44"/>
        <v>0</v>
      </c>
      <c r="AG135" s="319" t="str">
        <f>IF(AV$8=H135,$J135,0)</f>
        <v>Active</v>
      </c>
      <c r="AH135" s="318">
        <f t="shared" si="45"/>
        <v>0</v>
      </c>
      <c r="AI135" s="318">
        <f t="shared" si="45"/>
        <v>0</v>
      </c>
      <c r="AJ135" s="318">
        <f t="shared" si="45"/>
        <v>0</v>
      </c>
      <c r="AK135" s="318">
        <f t="shared" si="45"/>
        <v>0</v>
      </c>
      <c r="AL135" s="347" t="str">
        <f>IF(AV$8=H135,$D135,0)</f>
        <v>DEQ</v>
      </c>
      <c r="AM135" s="318">
        <f t="shared" si="46"/>
        <v>0</v>
      </c>
      <c r="AN135" s="318">
        <f t="shared" si="46"/>
        <v>0</v>
      </c>
      <c r="AO135" s="318">
        <f t="shared" si="46"/>
        <v>0</v>
      </c>
      <c r="AP135" s="318">
        <f t="shared" si="46"/>
        <v>0</v>
      </c>
      <c r="AQ135" s="318" t="str">
        <f>IF(AV$8=H135,$M135,0)</f>
        <v>Nicole Sandberg</v>
      </c>
      <c r="AR135" s="318">
        <f t="shared" si="48"/>
        <v>0</v>
      </c>
      <c r="AS135" s="318">
        <f t="shared" si="48"/>
        <v>0</v>
      </c>
      <c r="AT135" s="318">
        <f t="shared" si="48"/>
        <v>0</v>
      </c>
      <c r="AU135" s="318">
        <f t="shared" si="48"/>
        <v>0</v>
      </c>
      <c r="AV135" s="320">
        <f>IF(AV$8=H135,$I135,0)</f>
        <v>7.15E+16</v>
      </c>
      <c r="AW135" s="318">
        <f t="shared" si="47"/>
        <v>0</v>
      </c>
      <c r="AX135" s="318">
        <f t="shared" si="47"/>
        <v>0</v>
      </c>
      <c r="AY135" s="318">
        <f t="shared" si="47"/>
        <v>0</v>
      </c>
      <c r="AZ135" s="318">
        <f t="shared" si="47"/>
        <v>0</v>
      </c>
      <c r="BA135" s="516">
        <f t="shared" si="36"/>
        <v>7.15E+16</v>
      </c>
      <c r="BB135" s="512">
        <f t="shared" si="37"/>
        <v>0.57199999999999995</v>
      </c>
      <c r="BC135" s="264"/>
      <c r="BD135" s="264"/>
      <c r="BE135" s="264"/>
      <c r="BF135" s="275"/>
      <c r="BG135" s="275"/>
      <c r="BH135" s="275"/>
      <c r="BI135" s="275"/>
      <c r="BJ135" s="275"/>
      <c r="BK135" s="275"/>
      <c r="BL135" s="275"/>
      <c r="BM135" s="275"/>
      <c r="BN135" s="275"/>
      <c r="BO135" s="275"/>
      <c r="BP135" s="275"/>
      <c r="BQ135" s="275"/>
      <c r="BR135" s="275"/>
    </row>
    <row r="136" spans="1:70" ht="143" x14ac:dyDescent="0.35">
      <c r="A136" s="324" t="s">
        <v>7</v>
      </c>
      <c r="B136" s="325" t="s">
        <v>779</v>
      </c>
      <c r="C136" s="324" t="s">
        <v>204</v>
      </c>
      <c r="D136" s="468" t="s">
        <v>10</v>
      </c>
      <c r="E136" s="325" t="s">
        <v>460</v>
      </c>
      <c r="F136" s="324" t="s">
        <v>1424</v>
      </c>
      <c r="G136" s="324" t="s">
        <v>1565</v>
      </c>
      <c r="H136" s="455" t="s">
        <v>699</v>
      </c>
      <c r="I136" s="558">
        <v>2900000000000000</v>
      </c>
      <c r="J136" s="446" t="s">
        <v>839</v>
      </c>
      <c r="K136" s="270" t="s">
        <v>1511</v>
      </c>
      <c r="L136" s="270" t="s">
        <v>1518</v>
      </c>
      <c r="M136" s="463" t="s">
        <v>601</v>
      </c>
      <c r="N136" s="447">
        <v>45565</v>
      </c>
      <c r="O136" s="447" t="s">
        <v>888</v>
      </c>
      <c r="P136" s="472" t="s">
        <v>1433</v>
      </c>
      <c r="Q136" s="458" t="s">
        <v>231</v>
      </c>
      <c r="R136" s="325" t="s">
        <v>24</v>
      </c>
      <c r="S136" s="325">
        <v>9</v>
      </c>
      <c r="T136" s="325" t="s">
        <v>40</v>
      </c>
      <c r="U136" s="325" t="s">
        <v>175</v>
      </c>
      <c r="V136" s="542">
        <v>3000000000000000</v>
      </c>
      <c r="W136" s="542">
        <v>3000000000000000</v>
      </c>
      <c r="X136" s="542">
        <v>3000000000000000</v>
      </c>
      <c r="Y136" s="542">
        <v>3000000000000000</v>
      </c>
      <c r="Z136" s="542">
        <v>3000000000000000</v>
      </c>
      <c r="AA136" s="325">
        <f t="shared" si="43"/>
        <v>1.5E+16</v>
      </c>
      <c r="AB136" s="307" t="s">
        <v>1268</v>
      </c>
      <c r="AC136" s="444" t="str">
        <f t="shared" si="44"/>
        <v xml:space="preserve">Tracking  BMP implementation and pollution reductions is critical to properly assess both progress and needs in watershed restoration. BMP installations and calendar year 2021 entered into GRTS resulted in the reduction of 6,302 pounds of nitrogen, 584 pounds of phosphorous,762 tons of sediment, and 2.90E+15 colony forming units (CFU) of fecal coliform bacteria. In addition DEQ provided EPA with a table of pollution reductions for 3,909 Nutrient Management Plans completed in 2021 however these values were not entered into GRTS 682,131 Acres, 675,309 Lb./yr. N, 75,034 Lb./yr. P. A total of 3,211 BMPS were installed within IP areas from both 319 and other funds; DEQ has calculated that these BMPs resulted in the reduction of 2.56 million pounds of nitrogen, 46,539 pounds of phosphorous, 49,915 tons of sediment, and 4.20E+16 CFU of bacteria in IP areas (table 2.6). </v>
      </c>
      <c r="AD136" s="318">
        <f t="shared" si="44"/>
        <v>0</v>
      </c>
      <c r="AE136" s="318">
        <f t="shared" si="44"/>
        <v>0</v>
      </c>
      <c r="AF136" s="318">
        <f t="shared" si="44"/>
        <v>0</v>
      </c>
      <c r="AG136" s="319" t="s">
        <v>839</v>
      </c>
      <c r="AH136" s="444" t="str">
        <f t="shared" si="45"/>
        <v>Active</v>
      </c>
      <c r="AI136" s="318">
        <f t="shared" si="45"/>
        <v>0</v>
      </c>
      <c r="AJ136" s="318">
        <f t="shared" si="45"/>
        <v>0</v>
      </c>
      <c r="AK136" s="318">
        <f t="shared" si="45"/>
        <v>0</v>
      </c>
      <c r="AL136" s="348" t="s">
        <v>10</v>
      </c>
      <c r="AM136" s="444" t="str">
        <f t="shared" si="46"/>
        <v>DEQ/DCR/ VDE</v>
      </c>
      <c r="AN136" s="318">
        <f t="shared" si="46"/>
        <v>0</v>
      </c>
      <c r="AO136" s="318">
        <f t="shared" si="46"/>
        <v>0</v>
      </c>
      <c r="AP136" s="318">
        <f t="shared" si="46"/>
        <v>0</v>
      </c>
      <c r="AQ136" s="318" t="s">
        <v>601</v>
      </c>
      <c r="AR136" s="444" t="str">
        <f t="shared" si="48"/>
        <v>Nicole Sandberg</v>
      </c>
      <c r="AS136" s="318">
        <f t="shared" si="48"/>
        <v>0</v>
      </c>
      <c r="AT136" s="318">
        <f t="shared" si="48"/>
        <v>0</v>
      </c>
      <c r="AU136" s="318">
        <f t="shared" si="48"/>
        <v>0</v>
      </c>
      <c r="AV136" s="348">
        <v>7.15E+16</v>
      </c>
      <c r="AW136" s="444">
        <f t="shared" si="47"/>
        <v>2900000000000000</v>
      </c>
      <c r="AX136" s="318">
        <f t="shared" si="47"/>
        <v>0</v>
      </c>
      <c r="AY136" s="318">
        <f t="shared" si="47"/>
        <v>0</v>
      </c>
      <c r="AZ136" s="459">
        <f t="shared" si="47"/>
        <v>0</v>
      </c>
      <c r="BA136" s="455">
        <f t="shared" si="36"/>
        <v>7.44E+16</v>
      </c>
      <c r="BB136" s="456">
        <f t="shared" si="37"/>
        <v>4.96</v>
      </c>
      <c r="BC136" s="264"/>
      <c r="BD136" s="264"/>
      <c r="BE136" s="264"/>
      <c r="BF136" s="264"/>
      <c r="BG136" s="264"/>
      <c r="BH136" s="264"/>
      <c r="BI136" s="264"/>
      <c r="BJ136" s="264"/>
      <c r="BK136" s="264"/>
      <c r="BL136" s="264"/>
      <c r="BM136" s="264"/>
      <c r="BN136" s="264"/>
      <c r="BO136" s="264"/>
      <c r="BP136" s="264"/>
      <c r="BQ136" s="264"/>
      <c r="BR136" s="264"/>
    </row>
    <row r="137" spans="1:70" s="261" customFormat="1" ht="273" hidden="1" x14ac:dyDescent="0.35">
      <c r="A137" s="399" t="s">
        <v>7</v>
      </c>
      <c r="B137" s="399" t="s">
        <v>780</v>
      </c>
      <c r="C137" s="399" t="s">
        <v>45</v>
      </c>
      <c r="D137" s="305" t="s">
        <v>10</v>
      </c>
      <c r="E137" s="399" t="s">
        <v>500</v>
      </c>
      <c r="F137" s="399" t="s">
        <v>635</v>
      </c>
      <c r="G137" s="399" t="s">
        <v>194</v>
      </c>
      <c r="H137" s="396" t="s">
        <v>696</v>
      </c>
      <c r="I137" s="477">
        <v>9</v>
      </c>
      <c r="J137" s="396" t="s">
        <v>839</v>
      </c>
      <c r="K137" s="396" t="s">
        <v>1115</v>
      </c>
      <c r="L137" s="402" t="s">
        <v>1116</v>
      </c>
      <c r="M137" s="308" t="s">
        <v>601</v>
      </c>
      <c r="N137" s="479">
        <v>45565</v>
      </c>
      <c r="O137" s="479" t="s">
        <v>888</v>
      </c>
      <c r="P137" s="345" t="s">
        <v>10</v>
      </c>
      <c r="Q137" s="312" t="s">
        <v>46</v>
      </c>
      <c r="R137" s="399" t="s">
        <v>24</v>
      </c>
      <c r="S137" s="399">
        <v>10</v>
      </c>
      <c r="T137" s="399" t="s">
        <v>43</v>
      </c>
      <c r="U137" s="399" t="s">
        <v>176</v>
      </c>
      <c r="V137" s="312">
        <v>5</v>
      </c>
      <c r="W137" s="349">
        <v>5</v>
      </c>
      <c r="X137" s="349">
        <v>5</v>
      </c>
      <c r="Y137" s="349">
        <v>5</v>
      </c>
      <c r="Z137" s="349">
        <v>5</v>
      </c>
      <c r="AA137" s="510">
        <f t="shared" si="43"/>
        <v>25</v>
      </c>
      <c r="AB137" s="303" t="s">
        <v>1115</v>
      </c>
      <c r="AC137" s="318">
        <f t="shared" si="44"/>
        <v>0</v>
      </c>
      <c r="AD137" s="318">
        <f t="shared" si="44"/>
        <v>0</v>
      </c>
      <c r="AE137" s="318">
        <f t="shared" si="44"/>
        <v>0</v>
      </c>
      <c r="AF137" s="318">
        <f t="shared" si="44"/>
        <v>0</v>
      </c>
      <c r="AG137" s="319" t="str">
        <f>IF(AV$8=H137,$J137,0)</f>
        <v>Active</v>
      </c>
      <c r="AH137" s="318">
        <f t="shared" si="45"/>
        <v>0</v>
      </c>
      <c r="AI137" s="318">
        <f t="shared" si="45"/>
        <v>0</v>
      </c>
      <c r="AJ137" s="318">
        <f t="shared" si="45"/>
        <v>0</v>
      </c>
      <c r="AK137" s="318">
        <f t="shared" si="45"/>
        <v>0</v>
      </c>
      <c r="AL137" s="347" t="str">
        <f>IF(AV$8=H137,$D137,0)</f>
        <v>DEQ</v>
      </c>
      <c r="AM137" s="318">
        <f t="shared" si="46"/>
        <v>0</v>
      </c>
      <c r="AN137" s="318">
        <f t="shared" si="46"/>
        <v>0</v>
      </c>
      <c r="AO137" s="318">
        <f t="shared" si="46"/>
        <v>0</v>
      </c>
      <c r="AP137" s="318">
        <f t="shared" si="46"/>
        <v>0</v>
      </c>
      <c r="AQ137" s="318" t="str">
        <f>IF(AV$8=H137,$M137,0)</f>
        <v>Nicole Sandberg</v>
      </c>
      <c r="AR137" s="318">
        <f t="shared" si="48"/>
        <v>0</v>
      </c>
      <c r="AS137" s="318">
        <f t="shared" si="48"/>
        <v>0</v>
      </c>
      <c r="AT137" s="318">
        <f t="shared" si="48"/>
        <v>0</v>
      </c>
      <c r="AU137" s="318">
        <f t="shared" si="48"/>
        <v>0</v>
      </c>
      <c r="AV137" s="320">
        <f>IF(AV$8=H137,$I137,0)</f>
        <v>9</v>
      </c>
      <c r="AW137" s="318">
        <f t="shared" si="47"/>
        <v>0</v>
      </c>
      <c r="AX137" s="318">
        <f t="shared" si="47"/>
        <v>0</v>
      </c>
      <c r="AY137" s="318">
        <f t="shared" si="47"/>
        <v>0</v>
      </c>
      <c r="AZ137" s="318">
        <f t="shared" si="47"/>
        <v>0</v>
      </c>
      <c r="BA137" s="511">
        <f t="shared" ref="BA137:BA141" si="49">SUM(AV137:AZ137)</f>
        <v>9</v>
      </c>
      <c r="BB137" s="512">
        <f t="shared" ref="BB137:BB141" si="50">BA137/AA137</f>
        <v>0.36</v>
      </c>
      <c r="BC137" s="264"/>
      <c r="BD137" s="264"/>
      <c r="BE137" s="264"/>
      <c r="BF137" s="275"/>
      <c r="BG137" s="275"/>
      <c r="BH137" s="275"/>
      <c r="BI137" s="275"/>
      <c r="BJ137" s="275"/>
      <c r="BK137" s="275"/>
      <c r="BL137" s="275"/>
      <c r="BM137" s="275"/>
      <c r="BN137" s="275"/>
      <c r="BO137" s="275"/>
      <c r="BP137" s="275"/>
      <c r="BQ137" s="275"/>
      <c r="BR137" s="275"/>
    </row>
    <row r="138" spans="1:70" ht="156" x14ac:dyDescent="0.35">
      <c r="A138" s="324" t="s">
        <v>7</v>
      </c>
      <c r="B138" s="325" t="s">
        <v>780</v>
      </c>
      <c r="C138" s="324" t="s">
        <v>45</v>
      </c>
      <c r="D138" s="468" t="s">
        <v>10</v>
      </c>
      <c r="E138" s="325" t="s">
        <v>500</v>
      </c>
      <c r="F138" s="324" t="s">
        <v>635</v>
      </c>
      <c r="G138" s="324" t="s">
        <v>1560</v>
      </c>
      <c r="H138" s="455" t="s">
        <v>699</v>
      </c>
      <c r="I138" s="270">
        <v>12</v>
      </c>
      <c r="J138" s="446" t="s">
        <v>839</v>
      </c>
      <c r="K138" s="270" t="s">
        <v>1318</v>
      </c>
      <c r="L138" s="270" t="s">
        <v>1332</v>
      </c>
      <c r="M138" s="463" t="s">
        <v>601</v>
      </c>
      <c r="N138" s="447">
        <v>45565</v>
      </c>
      <c r="O138" s="447" t="s">
        <v>888</v>
      </c>
      <c r="P138" s="472" t="s">
        <v>10</v>
      </c>
      <c r="Q138" s="458" t="s">
        <v>46</v>
      </c>
      <c r="R138" s="325" t="s">
        <v>24</v>
      </c>
      <c r="S138" s="325">
        <v>10</v>
      </c>
      <c r="T138" s="325" t="s">
        <v>43</v>
      </c>
      <c r="U138" s="325" t="s">
        <v>176</v>
      </c>
      <c r="V138" s="349">
        <v>5</v>
      </c>
      <c r="W138" s="325">
        <v>5</v>
      </c>
      <c r="X138" s="349">
        <v>5</v>
      </c>
      <c r="Y138" s="349">
        <v>5</v>
      </c>
      <c r="Z138" s="349">
        <v>5</v>
      </c>
      <c r="AA138" s="325">
        <f t="shared" si="43"/>
        <v>25</v>
      </c>
      <c r="AB138" s="307" t="s">
        <v>1115</v>
      </c>
      <c r="AC138" s="444" t="str">
        <f t="shared" si="44"/>
        <v xml:space="preserve">For FY2021, VA has produced  12 updated implementation plan project reports. As new implementation plan projects are funded, this table will be amended. Generally, implementation plans will first be reported in the year after the project started and will continue for one year after the project’s funding has ended (to allow for one year of post-implementation water quality monitoring data). Table 2.8 provides the schedule of individual progress reports </v>
      </c>
      <c r="AD138" s="318">
        <f t="shared" si="44"/>
        <v>0</v>
      </c>
      <c r="AE138" s="318">
        <f t="shared" si="44"/>
        <v>0</v>
      </c>
      <c r="AF138" s="318">
        <f t="shared" si="44"/>
        <v>0</v>
      </c>
      <c r="AG138" s="319" t="s">
        <v>839</v>
      </c>
      <c r="AH138" s="444" t="str">
        <f t="shared" si="45"/>
        <v>Active</v>
      </c>
      <c r="AI138" s="318">
        <f t="shared" si="45"/>
        <v>0</v>
      </c>
      <c r="AJ138" s="318">
        <f t="shared" si="45"/>
        <v>0</v>
      </c>
      <c r="AK138" s="318">
        <f t="shared" si="45"/>
        <v>0</v>
      </c>
      <c r="AL138" s="348" t="s">
        <v>10</v>
      </c>
      <c r="AM138" s="444" t="str">
        <f t="shared" si="46"/>
        <v>DEQ</v>
      </c>
      <c r="AN138" s="318">
        <f t="shared" si="46"/>
        <v>0</v>
      </c>
      <c r="AO138" s="318">
        <f t="shared" si="46"/>
        <v>0</v>
      </c>
      <c r="AP138" s="318">
        <f t="shared" si="46"/>
        <v>0</v>
      </c>
      <c r="AQ138" s="318" t="s">
        <v>601</v>
      </c>
      <c r="AR138" s="444" t="str">
        <f t="shared" si="48"/>
        <v>Nicole Sandberg</v>
      </c>
      <c r="AS138" s="318">
        <f t="shared" si="48"/>
        <v>0</v>
      </c>
      <c r="AT138" s="318">
        <f t="shared" si="48"/>
        <v>0</v>
      </c>
      <c r="AU138" s="318">
        <f t="shared" si="48"/>
        <v>0</v>
      </c>
      <c r="AV138" s="348">
        <v>9</v>
      </c>
      <c r="AW138" s="444">
        <f t="shared" si="47"/>
        <v>12</v>
      </c>
      <c r="AX138" s="318">
        <f t="shared" si="47"/>
        <v>0</v>
      </c>
      <c r="AY138" s="318">
        <f t="shared" si="47"/>
        <v>0</v>
      </c>
      <c r="AZ138" s="459">
        <f t="shared" si="47"/>
        <v>0</v>
      </c>
      <c r="BA138" s="455">
        <f t="shared" si="49"/>
        <v>21</v>
      </c>
      <c r="BB138" s="456">
        <f t="shared" si="50"/>
        <v>0.84</v>
      </c>
      <c r="BC138" s="264"/>
      <c r="BD138" s="264"/>
      <c r="BE138" s="264"/>
      <c r="BF138" s="264"/>
      <c r="BG138" s="264"/>
      <c r="BH138" s="264"/>
      <c r="BI138" s="264"/>
      <c r="BJ138" s="264"/>
      <c r="BK138" s="264"/>
      <c r="BL138" s="264"/>
      <c r="BM138" s="264"/>
      <c r="BN138" s="264"/>
      <c r="BO138" s="264"/>
      <c r="BP138" s="264"/>
      <c r="BQ138" s="264"/>
      <c r="BR138" s="264"/>
    </row>
    <row r="139" spans="1:70" s="261" customFormat="1" ht="156" hidden="1" x14ac:dyDescent="0.35">
      <c r="A139" s="399" t="s">
        <v>7</v>
      </c>
      <c r="B139" s="399" t="s">
        <v>780</v>
      </c>
      <c r="C139" s="399" t="s">
        <v>45</v>
      </c>
      <c r="D139" s="305" t="s">
        <v>10</v>
      </c>
      <c r="E139" s="399" t="s">
        <v>501</v>
      </c>
      <c r="F139" s="399" t="s">
        <v>639</v>
      </c>
      <c r="G139" s="399" t="s">
        <v>638</v>
      </c>
      <c r="H139" s="396" t="s">
        <v>696</v>
      </c>
      <c r="I139" s="477">
        <v>1</v>
      </c>
      <c r="J139" s="396" t="s">
        <v>839</v>
      </c>
      <c r="K139" s="396" t="s">
        <v>1269</v>
      </c>
      <c r="L139" s="402"/>
      <c r="M139" s="308" t="s">
        <v>601</v>
      </c>
      <c r="N139" s="479">
        <v>45565</v>
      </c>
      <c r="O139" s="479" t="s">
        <v>888</v>
      </c>
      <c r="P139" s="345" t="s">
        <v>10</v>
      </c>
      <c r="Q139" s="312" t="s">
        <v>46</v>
      </c>
      <c r="R139" s="399" t="s">
        <v>24</v>
      </c>
      <c r="S139" s="399">
        <v>10</v>
      </c>
      <c r="T139" s="399" t="s">
        <v>43</v>
      </c>
      <c r="U139" s="399" t="s">
        <v>176</v>
      </c>
      <c r="V139" s="312">
        <v>1</v>
      </c>
      <c r="W139" s="349">
        <v>1</v>
      </c>
      <c r="X139" s="349">
        <v>1</v>
      </c>
      <c r="Y139" s="349">
        <v>1</v>
      </c>
      <c r="Z139" s="349">
        <v>1</v>
      </c>
      <c r="AA139" s="510">
        <f t="shared" si="43"/>
        <v>5</v>
      </c>
      <c r="AB139" s="303" t="s">
        <v>1269</v>
      </c>
      <c r="AC139" s="318">
        <f t="shared" si="44"/>
        <v>0</v>
      </c>
      <c r="AD139" s="318">
        <f t="shared" si="44"/>
        <v>0</v>
      </c>
      <c r="AE139" s="318">
        <f t="shared" si="44"/>
        <v>0</v>
      </c>
      <c r="AF139" s="318">
        <f t="shared" si="44"/>
        <v>0</v>
      </c>
      <c r="AG139" s="319" t="str">
        <f>IF(AV$8=H139,$J139,0)</f>
        <v>Active</v>
      </c>
      <c r="AH139" s="318">
        <f t="shared" si="45"/>
        <v>0</v>
      </c>
      <c r="AI139" s="318">
        <f t="shared" si="45"/>
        <v>0</v>
      </c>
      <c r="AJ139" s="318">
        <f t="shared" si="45"/>
        <v>0</v>
      </c>
      <c r="AK139" s="318">
        <f t="shared" si="45"/>
        <v>0</v>
      </c>
      <c r="AL139" s="347" t="str">
        <f>IF(AV$8=H139,$D139,0)</f>
        <v>DEQ</v>
      </c>
      <c r="AM139" s="318">
        <f t="shared" si="46"/>
        <v>0</v>
      </c>
      <c r="AN139" s="318">
        <f t="shared" si="46"/>
        <v>0</v>
      </c>
      <c r="AO139" s="318">
        <f t="shared" si="46"/>
        <v>0</v>
      </c>
      <c r="AP139" s="318">
        <f t="shared" si="46"/>
        <v>0</v>
      </c>
      <c r="AQ139" s="318" t="str">
        <f>IF(AV$8=H139,$M139,0)</f>
        <v>Nicole Sandberg</v>
      </c>
      <c r="AR139" s="318">
        <f t="shared" si="48"/>
        <v>0</v>
      </c>
      <c r="AS139" s="318">
        <f t="shared" si="48"/>
        <v>0</v>
      </c>
      <c r="AT139" s="318">
        <f t="shared" si="48"/>
        <v>0</v>
      </c>
      <c r="AU139" s="318">
        <f t="shared" si="48"/>
        <v>0</v>
      </c>
      <c r="AV139" s="320">
        <f>IF(AV$8=H139,$I139,0)</f>
        <v>1</v>
      </c>
      <c r="AW139" s="318">
        <f t="shared" si="47"/>
        <v>0</v>
      </c>
      <c r="AX139" s="318">
        <f t="shared" si="47"/>
        <v>0</v>
      </c>
      <c r="AY139" s="318">
        <f t="shared" si="47"/>
        <v>0</v>
      </c>
      <c r="AZ139" s="318">
        <f t="shared" si="47"/>
        <v>0</v>
      </c>
      <c r="BA139" s="511">
        <f t="shared" si="49"/>
        <v>1</v>
      </c>
      <c r="BB139" s="512">
        <f t="shared" si="50"/>
        <v>0.2</v>
      </c>
      <c r="BC139" s="264"/>
      <c r="BD139" s="264"/>
      <c r="BE139" s="264"/>
      <c r="BF139" s="275"/>
      <c r="BG139" s="275"/>
      <c r="BH139" s="275"/>
      <c r="BI139" s="275"/>
      <c r="BJ139" s="275"/>
      <c r="BK139" s="275"/>
      <c r="BL139" s="275"/>
      <c r="BM139" s="275"/>
      <c r="BN139" s="275"/>
      <c r="BO139" s="275"/>
      <c r="BP139" s="275"/>
      <c r="BQ139" s="275"/>
      <c r="BR139" s="275"/>
    </row>
    <row r="140" spans="1:70" s="545" customFormat="1" ht="156" x14ac:dyDescent="0.35">
      <c r="A140" s="324" t="s">
        <v>7</v>
      </c>
      <c r="B140" s="325" t="s">
        <v>780</v>
      </c>
      <c r="C140" s="324" t="s">
        <v>45</v>
      </c>
      <c r="D140" s="463" t="s">
        <v>10</v>
      </c>
      <c r="E140" s="325" t="s">
        <v>501</v>
      </c>
      <c r="F140" s="324" t="s">
        <v>639</v>
      </c>
      <c r="G140" s="324" t="s">
        <v>638</v>
      </c>
      <c r="H140" s="455" t="s">
        <v>699</v>
      </c>
      <c r="I140" s="270">
        <v>1</v>
      </c>
      <c r="J140" s="446" t="s">
        <v>839</v>
      </c>
      <c r="K140" s="270" t="s">
        <v>1319</v>
      </c>
      <c r="L140" s="270" t="s">
        <v>1518</v>
      </c>
      <c r="M140" s="463" t="s">
        <v>601</v>
      </c>
      <c r="N140" s="447">
        <v>45565</v>
      </c>
      <c r="O140" s="447" t="s">
        <v>888</v>
      </c>
      <c r="P140" s="454" t="s">
        <v>10</v>
      </c>
      <c r="Q140" s="315" t="s">
        <v>46</v>
      </c>
      <c r="R140" s="325" t="s">
        <v>24</v>
      </c>
      <c r="S140" s="325">
        <v>10</v>
      </c>
      <c r="T140" s="325" t="s">
        <v>43</v>
      </c>
      <c r="U140" s="325" t="s">
        <v>176</v>
      </c>
      <c r="V140" s="467">
        <v>1</v>
      </c>
      <c r="W140" s="325">
        <v>1</v>
      </c>
      <c r="X140" s="349">
        <v>1</v>
      </c>
      <c r="Y140" s="349">
        <v>1</v>
      </c>
      <c r="Z140" s="349">
        <v>1</v>
      </c>
      <c r="AA140" s="325">
        <f t="shared" si="43"/>
        <v>5</v>
      </c>
      <c r="AB140" s="307" t="s">
        <v>1269</v>
      </c>
      <c r="AC140" s="444" t="str">
        <f t="shared" si="44"/>
        <v xml:space="preserve">Through December 30, 2020 DEQ has entered BMPS into GRTS by the March 2021 deadline. For BMPS installed January 1, 2021 through December 31, 2021 these will be entered into GRTs by February 28, 2022. </v>
      </c>
      <c r="AD140" s="318">
        <f t="shared" si="44"/>
        <v>0</v>
      </c>
      <c r="AE140" s="318">
        <f t="shared" si="44"/>
        <v>0</v>
      </c>
      <c r="AF140" s="318">
        <f t="shared" si="44"/>
        <v>0</v>
      </c>
      <c r="AG140" s="319" t="s">
        <v>839</v>
      </c>
      <c r="AH140" s="444" t="str">
        <f t="shared" si="45"/>
        <v>Active</v>
      </c>
      <c r="AI140" s="318">
        <f t="shared" si="45"/>
        <v>0</v>
      </c>
      <c r="AJ140" s="318">
        <f t="shared" si="45"/>
        <v>0</v>
      </c>
      <c r="AK140" s="318">
        <f t="shared" si="45"/>
        <v>0</v>
      </c>
      <c r="AL140" s="348" t="s">
        <v>10</v>
      </c>
      <c r="AM140" s="444" t="str">
        <f t="shared" si="46"/>
        <v>DEQ</v>
      </c>
      <c r="AN140" s="318">
        <f t="shared" si="46"/>
        <v>0</v>
      </c>
      <c r="AO140" s="318">
        <f t="shared" si="46"/>
        <v>0</v>
      </c>
      <c r="AP140" s="318">
        <f t="shared" si="46"/>
        <v>0</v>
      </c>
      <c r="AQ140" s="318" t="s">
        <v>601</v>
      </c>
      <c r="AR140" s="444" t="str">
        <f t="shared" si="48"/>
        <v>Nicole Sandberg</v>
      </c>
      <c r="AS140" s="318">
        <f t="shared" si="48"/>
        <v>0</v>
      </c>
      <c r="AT140" s="318">
        <f t="shared" si="48"/>
        <v>0</v>
      </c>
      <c r="AU140" s="318">
        <f t="shared" si="48"/>
        <v>0</v>
      </c>
      <c r="AV140" s="318">
        <v>1</v>
      </c>
      <c r="AW140" s="444">
        <f t="shared" si="47"/>
        <v>1</v>
      </c>
      <c r="AX140" s="318">
        <f t="shared" si="47"/>
        <v>0</v>
      </c>
      <c r="AY140" s="318">
        <f t="shared" si="47"/>
        <v>0</v>
      </c>
      <c r="AZ140" s="459">
        <f t="shared" si="47"/>
        <v>0</v>
      </c>
      <c r="BA140" s="455">
        <f t="shared" si="49"/>
        <v>2</v>
      </c>
      <c r="BB140" s="456">
        <f t="shared" si="50"/>
        <v>0.4</v>
      </c>
      <c r="BC140" s="264"/>
      <c r="BD140" s="264"/>
      <c r="BE140" s="264"/>
      <c r="BF140" s="445"/>
      <c r="BG140" s="445"/>
      <c r="BH140" s="445"/>
      <c r="BI140" s="445"/>
      <c r="BJ140" s="445"/>
      <c r="BK140" s="445"/>
      <c r="BL140" s="445"/>
      <c r="BM140" s="445"/>
      <c r="BN140" s="445"/>
      <c r="BO140" s="445"/>
      <c r="BP140" s="445"/>
      <c r="BQ140" s="445"/>
      <c r="BR140" s="445"/>
    </row>
    <row r="141" spans="1:70" s="261" customFormat="1" ht="286" hidden="1" x14ac:dyDescent="0.35">
      <c r="A141" s="399" t="s">
        <v>7</v>
      </c>
      <c r="B141" s="399" t="s">
        <v>780</v>
      </c>
      <c r="C141" s="399" t="s">
        <v>45</v>
      </c>
      <c r="D141" s="305" t="s">
        <v>10</v>
      </c>
      <c r="E141" s="399" t="s">
        <v>1086</v>
      </c>
      <c r="F141" s="399" t="s">
        <v>1087</v>
      </c>
      <c r="G141" s="399" t="s">
        <v>1088</v>
      </c>
      <c r="H141" s="396" t="s">
        <v>696</v>
      </c>
      <c r="I141" s="477">
        <v>1</v>
      </c>
      <c r="J141" s="396" t="s">
        <v>839</v>
      </c>
      <c r="K141" s="396" t="s">
        <v>1270</v>
      </c>
      <c r="L141" s="402"/>
      <c r="M141" s="308" t="s">
        <v>601</v>
      </c>
      <c r="N141" s="479">
        <v>45565</v>
      </c>
      <c r="O141" s="479" t="s">
        <v>888</v>
      </c>
      <c r="P141" s="345" t="s">
        <v>10</v>
      </c>
      <c r="Q141" s="303" t="s">
        <v>186</v>
      </c>
      <c r="R141" s="399" t="s">
        <v>24</v>
      </c>
      <c r="S141" s="399">
        <v>10</v>
      </c>
      <c r="T141" s="399" t="s">
        <v>43</v>
      </c>
      <c r="U141" s="399" t="s">
        <v>176</v>
      </c>
      <c r="V141" s="346">
        <v>1</v>
      </c>
      <c r="W141" s="349">
        <v>1</v>
      </c>
      <c r="X141" s="349">
        <v>1</v>
      </c>
      <c r="Y141" s="349">
        <v>1</v>
      </c>
      <c r="Z141" s="349">
        <v>1</v>
      </c>
      <c r="AA141" s="510">
        <f t="shared" si="43"/>
        <v>5</v>
      </c>
      <c r="AB141" s="303" t="s">
        <v>1270</v>
      </c>
      <c r="AC141" s="318">
        <f t="shared" si="44"/>
        <v>0</v>
      </c>
      <c r="AD141" s="318">
        <f t="shared" si="44"/>
        <v>0</v>
      </c>
      <c r="AE141" s="318">
        <f t="shared" si="44"/>
        <v>0</v>
      </c>
      <c r="AF141" s="318">
        <f t="shared" si="44"/>
        <v>0</v>
      </c>
      <c r="AG141" s="319" t="str">
        <f>IF(AV$8=H141,$J141,0)</f>
        <v>Active</v>
      </c>
      <c r="AH141" s="318">
        <f t="shared" si="45"/>
        <v>0</v>
      </c>
      <c r="AI141" s="318">
        <f t="shared" si="45"/>
        <v>0</v>
      </c>
      <c r="AJ141" s="318">
        <f t="shared" si="45"/>
        <v>0</v>
      </c>
      <c r="AK141" s="318">
        <f t="shared" si="45"/>
        <v>0</v>
      </c>
      <c r="AL141" s="347" t="str">
        <f>IF(AV$8=H141,$D141,0)</f>
        <v>DEQ</v>
      </c>
      <c r="AM141" s="318">
        <f t="shared" si="46"/>
        <v>0</v>
      </c>
      <c r="AN141" s="318">
        <f t="shared" si="46"/>
        <v>0</v>
      </c>
      <c r="AO141" s="318">
        <f t="shared" si="46"/>
        <v>0</v>
      </c>
      <c r="AP141" s="318">
        <f t="shared" si="46"/>
        <v>0</v>
      </c>
      <c r="AQ141" s="318" t="str">
        <f>IF(AV$8=H141,$M141,0)</f>
        <v>Nicole Sandberg</v>
      </c>
      <c r="AR141" s="318">
        <f t="shared" si="48"/>
        <v>0</v>
      </c>
      <c r="AS141" s="318">
        <f t="shared" si="48"/>
        <v>0</v>
      </c>
      <c r="AT141" s="318">
        <f t="shared" si="48"/>
        <v>0</v>
      </c>
      <c r="AU141" s="318">
        <f t="shared" si="48"/>
        <v>0</v>
      </c>
      <c r="AV141" s="363">
        <f>IF(AV$8=H141,$I141,0)</f>
        <v>1</v>
      </c>
      <c r="AW141" s="318">
        <f t="shared" si="47"/>
        <v>0</v>
      </c>
      <c r="AX141" s="318">
        <f t="shared" si="47"/>
        <v>0</v>
      </c>
      <c r="AY141" s="318">
        <f t="shared" si="47"/>
        <v>0</v>
      </c>
      <c r="AZ141" s="318">
        <f t="shared" si="47"/>
        <v>0</v>
      </c>
      <c r="BA141" s="364">
        <f t="shared" si="49"/>
        <v>1</v>
      </c>
      <c r="BB141" s="365">
        <f t="shared" si="50"/>
        <v>0.2</v>
      </c>
      <c r="BC141" s="264"/>
      <c r="BD141" s="264"/>
      <c r="BE141" s="264"/>
      <c r="BF141" s="275"/>
      <c r="BG141" s="275"/>
      <c r="BH141" s="275"/>
      <c r="BI141" s="275"/>
      <c r="BJ141" s="275"/>
      <c r="BK141" s="275"/>
      <c r="BL141" s="275"/>
      <c r="BM141" s="275"/>
      <c r="BN141" s="275"/>
      <c r="BO141" s="275"/>
      <c r="BP141" s="275"/>
      <c r="BQ141" s="275"/>
      <c r="BR141" s="275"/>
    </row>
    <row r="142" spans="1:70" ht="247" x14ac:dyDescent="0.35">
      <c r="A142" s="324" t="s">
        <v>7</v>
      </c>
      <c r="B142" s="324" t="s">
        <v>780</v>
      </c>
      <c r="C142" s="324" t="s">
        <v>45</v>
      </c>
      <c r="D142" s="476" t="s">
        <v>10</v>
      </c>
      <c r="E142" s="324" t="s">
        <v>1086</v>
      </c>
      <c r="F142" s="324" t="s">
        <v>1087</v>
      </c>
      <c r="G142" s="324" t="s">
        <v>1560</v>
      </c>
      <c r="H142" s="270" t="s">
        <v>699</v>
      </c>
      <c r="I142" s="270">
        <v>1</v>
      </c>
      <c r="J142" s="446" t="s">
        <v>839</v>
      </c>
      <c r="K142" s="270" t="s">
        <v>1320</v>
      </c>
      <c r="L142" s="270" t="s">
        <v>1518</v>
      </c>
      <c r="M142" s="463" t="s">
        <v>601</v>
      </c>
      <c r="N142" s="534"/>
      <c r="O142" s="534"/>
      <c r="P142" s="472"/>
      <c r="Q142" s="461"/>
      <c r="R142" s="324" t="s">
        <v>24</v>
      </c>
      <c r="S142" s="324">
        <v>10</v>
      </c>
      <c r="T142" s="324" t="s">
        <v>43</v>
      </c>
      <c r="U142" s="324" t="s">
        <v>176</v>
      </c>
      <c r="V142" s="346"/>
      <c r="W142" s="325">
        <v>1</v>
      </c>
      <c r="X142" s="349"/>
      <c r="Y142" s="349"/>
      <c r="Z142" s="349"/>
      <c r="AA142" s="535">
        <f t="shared" si="43"/>
        <v>1</v>
      </c>
      <c r="AB142" s="307" t="s">
        <v>1270</v>
      </c>
      <c r="AC142" s="444" t="str">
        <f t="shared" si="44"/>
        <v>In FY2021, DEQ funded 26 individual projects covering 23 separate implementation plan areas with Section 319(h) funds. Other state and federal funds administered by either DEQ or DCR were also available in other IP Areas. Collectively, 3,211 residential septic and agricultural BMPs were installed within 75 IP areas addressing 217 IP watersheds (see Table 2.5). These BMPs cost a total of $18.9 million, of which $14.2 million was provided by DEQ and DCR in the form of either state or federal cost-share assistance (not including funds from USDA). Please note that projects that were not run through Soil and water conservation districts or had urban projects are not included in table 2.5 and the following analysis although they are included table 2.4 and Figures 2.3 and 2.4. A detailed listing of BMP activity within IP areas is shown in Table 2.7. Virginia also reported all Section 319(h)-funded BMPs and pollution reductions in the Grants Reporting and Tracking System (GRTS) by February 28, 2021 (for BMPs installed by 12/31/2020)Please note that these values only account for specific BMPs within IP areas and do not address all agricultural or septic BMPs installed throughout the Commonwealth which may be addressed in other parts of this report. Nor do these figures account for the work not completed by SWCD (including urban and septic). This information is currently entered into DEQ’s BMP Warehouse and DEQ is working to integrate that information into NPS annual Reporting which we hope will occur with the 2022 report.</v>
      </c>
      <c r="AD142" s="318">
        <f t="shared" si="44"/>
        <v>0</v>
      </c>
      <c r="AE142" s="318">
        <f t="shared" si="44"/>
        <v>0</v>
      </c>
      <c r="AF142" s="318">
        <f t="shared" si="44"/>
        <v>0</v>
      </c>
      <c r="AG142" s="319" t="s">
        <v>839</v>
      </c>
      <c r="AH142" s="444" t="str">
        <f t="shared" si="45"/>
        <v>Active</v>
      </c>
      <c r="AI142" s="318">
        <f t="shared" si="45"/>
        <v>0</v>
      </c>
      <c r="AJ142" s="318">
        <f t="shared" si="45"/>
        <v>0</v>
      </c>
      <c r="AK142" s="318">
        <f t="shared" si="45"/>
        <v>0</v>
      </c>
      <c r="AL142" s="347" t="s">
        <v>10</v>
      </c>
      <c r="AM142" s="444">
        <f t="shared" si="46"/>
        <v>0</v>
      </c>
      <c r="AN142" s="318">
        <f t="shared" si="46"/>
        <v>0</v>
      </c>
      <c r="AO142" s="318">
        <f t="shared" si="46"/>
        <v>0</v>
      </c>
      <c r="AP142" s="318">
        <f t="shared" si="46"/>
        <v>0</v>
      </c>
      <c r="AQ142" s="318" t="s">
        <v>601</v>
      </c>
      <c r="AR142" s="444" t="str">
        <f t="shared" si="48"/>
        <v>Nicole Sandberg</v>
      </c>
      <c r="AS142" s="318">
        <f t="shared" si="48"/>
        <v>0</v>
      </c>
      <c r="AT142" s="318">
        <f t="shared" si="48"/>
        <v>0</v>
      </c>
      <c r="AU142" s="318">
        <f t="shared" si="48"/>
        <v>0</v>
      </c>
      <c r="AV142" s="363">
        <v>1</v>
      </c>
      <c r="AW142" s="444">
        <f t="shared" si="47"/>
        <v>1</v>
      </c>
      <c r="AX142" s="318">
        <f t="shared" si="47"/>
        <v>0</v>
      </c>
      <c r="AY142" s="318">
        <f t="shared" si="47"/>
        <v>0</v>
      </c>
      <c r="AZ142" s="459">
        <f t="shared" si="47"/>
        <v>0</v>
      </c>
      <c r="BA142" s="536"/>
      <c r="BB142" s="537"/>
      <c r="BC142" s="264"/>
      <c r="BD142" s="264"/>
      <c r="BE142" s="264"/>
      <c r="BF142" s="264"/>
      <c r="BG142" s="264"/>
      <c r="BH142" s="264"/>
      <c r="BI142" s="264"/>
      <c r="BJ142" s="264"/>
      <c r="BK142" s="264"/>
      <c r="BL142" s="264"/>
      <c r="BM142" s="264"/>
      <c r="BN142" s="264"/>
      <c r="BO142" s="264"/>
      <c r="BP142" s="264"/>
      <c r="BQ142" s="264"/>
      <c r="BR142" s="264"/>
    </row>
    <row r="143" spans="1:70" s="261" customFormat="1" ht="156" hidden="1" x14ac:dyDescent="0.35">
      <c r="A143" s="399" t="s">
        <v>7</v>
      </c>
      <c r="B143" s="399" t="s">
        <v>780</v>
      </c>
      <c r="C143" s="399" t="s">
        <v>45</v>
      </c>
      <c r="D143" s="305" t="s">
        <v>10</v>
      </c>
      <c r="E143" s="399" t="s">
        <v>636</v>
      </c>
      <c r="F143" s="399" t="s">
        <v>640</v>
      </c>
      <c r="G143" s="399" t="s">
        <v>637</v>
      </c>
      <c r="H143" s="396" t="s">
        <v>696</v>
      </c>
      <c r="I143" s="477">
        <v>0</v>
      </c>
      <c r="J143" s="396" t="s">
        <v>1071</v>
      </c>
      <c r="K143" s="396" t="s">
        <v>1271</v>
      </c>
      <c r="L143" s="402"/>
      <c r="M143" s="308" t="s">
        <v>601</v>
      </c>
      <c r="N143" s="479">
        <v>45565</v>
      </c>
      <c r="O143" s="479" t="s">
        <v>888</v>
      </c>
      <c r="P143" s="345" t="s">
        <v>10</v>
      </c>
      <c r="Q143" s="312" t="s">
        <v>46</v>
      </c>
      <c r="R143" s="399" t="s">
        <v>24</v>
      </c>
      <c r="S143" s="399">
        <v>10</v>
      </c>
      <c r="T143" s="399" t="s">
        <v>43</v>
      </c>
      <c r="U143" s="399" t="s">
        <v>176</v>
      </c>
      <c r="V143" s="312">
        <v>1</v>
      </c>
      <c r="W143" s="349">
        <v>1</v>
      </c>
      <c r="X143" s="349">
        <v>1</v>
      </c>
      <c r="Y143" s="349">
        <v>1</v>
      </c>
      <c r="Z143" s="349">
        <v>1</v>
      </c>
      <c r="AA143" s="510">
        <f t="shared" si="43"/>
        <v>5</v>
      </c>
      <c r="AB143" s="303" t="s">
        <v>1271</v>
      </c>
      <c r="AC143" s="318">
        <f t="shared" si="44"/>
        <v>0</v>
      </c>
      <c r="AD143" s="318">
        <f t="shared" si="44"/>
        <v>0</v>
      </c>
      <c r="AE143" s="318">
        <f t="shared" si="44"/>
        <v>0</v>
      </c>
      <c r="AF143" s="318">
        <f t="shared" si="44"/>
        <v>0</v>
      </c>
      <c r="AG143" s="319" t="str">
        <f>IF(AV$8=H143,$J143,0)</f>
        <v>Inactive (not started)</v>
      </c>
      <c r="AH143" s="318">
        <f t="shared" si="45"/>
        <v>0</v>
      </c>
      <c r="AI143" s="318">
        <f t="shared" si="45"/>
        <v>0</v>
      </c>
      <c r="AJ143" s="318">
        <f t="shared" si="45"/>
        <v>0</v>
      </c>
      <c r="AK143" s="318">
        <f t="shared" si="45"/>
        <v>0</v>
      </c>
      <c r="AL143" s="347" t="str">
        <f>IF(AV$8=H143,$D143,0)</f>
        <v>DEQ</v>
      </c>
      <c r="AM143" s="318">
        <f t="shared" si="46"/>
        <v>0</v>
      </c>
      <c r="AN143" s="318">
        <f t="shared" si="46"/>
        <v>0</v>
      </c>
      <c r="AO143" s="318">
        <f t="shared" si="46"/>
        <v>0</v>
      </c>
      <c r="AP143" s="318">
        <f t="shared" si="46"/>
        <v>0</v>
      </c>
      <c r="AQ143" s="318" t="str">
        <f>IF(AV$8=H143,$M143,0)</f>
        <v>Nicole Sandberg</v>
      </c>
      <c r="AR143" s="318">
        <f t="shared" si="48"/>
        <v>0</v>
      </c>
      <c r="AS143" s="318">
        <f t="shared" si="48"/>
        <v>0</v>
      </c>
      <c r="AT143" s="318">
        <f t="shared" si="48"/>
        <v>0</v>
      </c>
      <c r="AU143" s="318">
        <f t="shared" si="48"/>
        <v>0</v>
      </c>
      <c r="AV143" s="320">
        <f>IF(AV$8=H143,$I143,0)</f>
        <v>0</v>
      </c>
      <c r="AW143" s="318">
        <f t="shared" si="47"/>
        <v>0</v>
      </c>
      <c r="AX143" s="318">
        <f t="shared" si="47"/>
        <v>0</v>
      </c>
      <c r="AY143" s="318">
        <f t="shared" si="47"/>
        <v>0</v>
      </c>
      <c r="AZ143" s="318">
        <f t="shared" si="47"/>
        <v>0</v>
      </c>
      <c r="BA143" s="511">
        <f t="shared" ref="BA143:BA158" si="51">SUM(AV143:AZ143)</f>
        <v>0</v>
      </c>
      <c r="BB143" s="512">
        <f t="shared" ref="BB143:BB158" si="52">BA143/AA143</f>
        <v>0</v>
      </c>
      <c r="BC143" s="264"/>
      <c r="BD143" s="264"/>
      <c r="BE143" s="264"/>
      <c r="BF143" s="275"/>
      <c r="BG143" s="275"/>
      <c r="BH143" s="275"/>
      <c r="BI143" s="275"/>
      <c r="BJ143" s="275"/>
      <c r="BK143" s="275"/>
      <c r="BL143" s="275"/>
      <c r="BM143" s="275"/>
      <c r="BN143" s="275"/>
      <c r="BO143" s="275"/>
      <c r="BP143" s="275"/>
      <c r="BQ143" s="275"/>
      <c r="BR143" s="275"/>
    </row>
    <row r="144" spans="1:70" ht="156" x14ac:dyDescent="0.35">
      <c r="A144" s="324" t="s">
        <v>7</v>
      </c>
      <c r="B144" s="325" t="s">
        <v>780</v>
      </c>
      <c r="C144" s="324" t="s">
        <v>45</v>
      </c>
      <c r="D144" s="468" t="s">
        <v>10</v>
      </c>
      <c r="E144" s="325" t="s">
        <v>636</v>
      </c>
      <c r="F144" s="324" t="s">
        <v>640</v>
      </c>
      <c r="G144" s="324" t="s">
        <v>637</v>
      </c>
      <c r="H144" s="455" t="s">
        <v>699</v>
      </c>
      <c r="I144" s="270">
        <v>1</v>
      </c>
      <c r="J144" s="446" t="s">
        <v>839</v>
      </c>
      <c r="K144" s="270" t="s">
        <v>1321</v>
      </c>
      <c r="L144" s="270" t="s">
        <v>1518</v>
      </c>
      <c r="M144" s="463" t="s">
        <v>601</v>
      </c>
      <c r="N144" s="447">
        <v>45565</v>
      </c>
      <c r="O144" s="447" t="s">
        <v>888</v>
      </c>
      <c r="P144" s="472" t="s">
        <v>10</v>
      </c>
      <c r="Q144" s="458" t="s">
        <v>46</v>
      </c>
      <c r="R144" s="325" t="s">
        <v>24</v>
      </c>
      <c r="S144" s="325">
        <v>10</v>
      </c>
      <c r="T144" s="325" t="s">
        <v>43</v>
      </c>
      <c r="U144" s="325" t="s">
        <v>176</v>
      </c>
      <c r="V144" s="349">
        <v>1</v>
      </c>
      <c r="W144" s="325">
        <v>1</v>
      </c>
      <c r="X144" s="349">
        <v>1</v>
      </c>
      <c r="Y144" s="349">
        <v>1</v>
      </c>
      <c r="Z144" s="349">
        <v>1</v>
      </c>
      <c r="AA144" s="325">
        <f t="shared" si="43"/>
        <v>5</v>
      </c>
      <c r="AB144" s="307" t="s">
        <v>1271</v>
      </c>
      <c r="AC144" s="444" t="str">
        <f t="shared" si="44"/>
        <v xml:space="preserve">In summer 2021 VA provided a full BMP report of what was completed by non 319(h) funding sources in select IP areas in order for EPA to enter them into the WPT. VADEQ and EPA are still cleaning up WPT and updating the targeted IP information. Until that is completed (early 2022) BMP data cannot be entered into WPT; however DEQ will continue to provide this information to EPA in spreadsheet form. </v>
      </c>
      <c r="AD144" s="318">
        <f t="shared" si="44"/>
        <v>0</v>
      </c>
      <c r="AE144" s="318">
        <f t="shared" si="44"/>
        <v>0</v>
      </c>
      <c r="AF144" s="318">
        <f t="shared" si="44"/>
        <v>0</v>
      </c>
      <c r="AG144" s="347" t="s">
        <v>1071</v>
      </c>
      <c r="AH144" s="444" t="str">
        <f t="shared" si="45"/>
        <v>Active</v>
      </c>
      <c r="AI144" s="318">
        <f t="shared" si="45"/>
        <v>0</v>
      </c>
      <c r="AJ144" s="318">
        <f t="shared" si="45"/>
        <v>0</v>
      </c>
      <c r="AK144" s="318">
        <f t="shared" si="45"/>
        <v>0</v>
      </c>
      <c r="AL144" s="348" t="s">
        <v>10</v>
      </c>
      <c r="AM144" s="444" t="str">
        <f t="shared" si="46"/>
        <v>DEQ</v>
      </c>
      <c r="AN144" s="318">
        <f t="shared" si="46"/>
        <v>0</v>
      </c>
      <c r="AO144" s="318">
        <f t="shared" si="46"/>
        <v>0</v>
      </c>
      <c r="AP144" s="318">
        <f t="shared" si="46"/>
        <v>0</v>
      </c>
      <c r="AQ144" s="348" t="s">
        <v>601</v>
      </c>
      <c r="AR144" s="444" t="str">
        <f t="shared" si="48"/>
        <v>Nicole Sandberg</v>
      </c>
      <c r="AS144" s="318">
        <f t="shared" si="48"/>
        <v>0</v>
      </c>
      <c r="AT144" s="318">
        <f t="shared" si="48"/>
        <v>0</v>
      </c>
      <c r="AU144" s="318">
        <f t="shared" si="48"/>
        <v>0</v>
      </c>
      <c r="AV144" s="348">
        <v>0</v>
      </c>
      <c r="AW144" s="444">
        <f t="shared" si="47"/>
        <v>1</v>
      </c>
      <c r="AX144" s="318">
        <f t="shared" si="47"/>
        <v>0</v>
      </c>
      <c r="AY144" s="318">
        <f t="shared" si="47"/>
        <v>0</v>
      </c>
      <c r="AZ144" s="459">
        <f t="shared" si="47"/>
        <v>0</v>
      </c>
      <c r="BA144" s="455">
        <f t="shared" si="51"/>
        <v>1</v>
      </c>
      <c r="BB144" s="456">
        <f t="shared" si="52"/>
        <v>0.2</v>
      </c>
      <c r="BC144" s="264"/>
      <c r="BD144" s="264"/>
      <c r="BE144" s="264"/>
      <c r="BF144" s="264"/>
      <c r="BG144" s="264"/>
      <c r="BH144" s="264"/>
      <c r="BI144" s="264"/>
      <c r="BJ144" s="264"/>
      <c r="BK144" s="264"/>
      <c r="BL144" s="264"/>
      <c r="BM144" s="264"/>
      <c r="BN144" s="264"/>
      <c r="BO144" s="264"/>
      <c r="BP144" s="264"/>
      <c r="BQ144" s="264"/>
      <c r="BR144" s="264"/>
    </row>
    <row r="145" spans="1:70" s="261" customFormat="1" ht="409.5" hidden="1" x14ac:dyDescent="0.35">
      <c r="A145" s="399" t="s">
        <v>7</v>
      </c>
      <c r="B145" s="399" t="s">
        <v>48</v>
      </c>
      <c r="C145" s="399" t="s">
        <v>49</v>
      </c>
      <c r="D145" s="305" t="s">
        <v>10</v>
      </c>
      <c r="E145" s="399" t="s">
        <v>48</v>
      </c>
      <c r="F145" s="399" t="s">
        <v>641</v>
      </c>
      <c r="G145" s="399" t="s">
        <v>186</v>
      </c>
      <c r="H145" s="396" t="s">
        <v>696</v>
      </c>
      <c r="I145" s="477">
        <v>1</v>
      </c>
      <c r="J145" s="396" t="s">
        <v>839</v>
      </c>
      <c r="K145" s="396" t="s">
        <v>1186</v>
      </c>
      <c r="L145" s="402"/>
      <c r="M145" s="308" t="s">
        <v>601</v>
      </c>
      <c r="N145" s="479">
        <v>45565</v>
      </c>
      <c r="O145" s="479" t="s">
        <v>888</v>
      </c>
      <c r="P145" s="345" t="s">
        <v>10</v>
      </c>
      <c r="Q145" s="312" t="s">
        <v>50</v>
      </c>
      <c r="R145" s="399" t="s">
        <v>47</v>
      </c>
      <c r="S145" s="399">
        <v>13</v>
      </c>
      <c r="T145" s="399" t="s">
        <v>48</v>
      </c>
      <c r="U145" s="399" t="s">
        <v>177</v>
      </c>
      <c r="V145" s="312">
        <v>1</v>
      </c>
      <c r="W145" s="349">
        <v>1</v>
      </c>
      <c r="X145" s="349">
        <v>1</v>
      </c>
      <c r="Y145" s="349">
        <v>1</v>
      </c>
      <c r="Z145" s="349">
        <v>1</v>
      </c>
      <c r="AA145" s="510">
        <f t="shared" si="43"/>
        <v>5</v>
      </c>
      <c r="AB145" s="303" t="s">
        <v>1186</v>
      </c>
      <c r="AC145" s="318">
        <f t="shared" si="44"/>
        <v>0</v>
      </c>
      <c r="AD145" s="318">
        <f t="shared" si="44"/>
        <v>0</v>
      </c>
      <c r="AE145" s="318">
        <f t="shared" si="44"/>
        <v>0</v>
      </c>
      <c r="AF145" s="318">
        <f t="shared" si="44"/>
        <v>0</v>
      </c>
      <c r="AG145" s="347" t="str">
        <f>IF(AV$8=H145,$J145,0)</f>
        <v>Active</v>
      </c>
      <c r="AH145" s="318">
        <f t="shared" si="45"/>
        <v>0</v>
      </c>
      <c r="AI145" s="318">
        <f t="shared" si="45"/>
        <v>0</v>
      </c>
      <c r="AJ145" s="318">
        <f t="shared" si="45"/>
        <v>0</v>
      </c>
      <c r="AK145" s="318">
        <f t="shared" si="45"/>
        <v>0</v>
      </c>
      <c r="AL145" s="347" t="str">
        <f>IF(AV$8=H145,$D145,0)</f>
        <v>DEQ</v>
      </c>
      <c r="AM145" s="318">
        <f t="shared" si="46"/>
        <v>0</v>
      </c>
      <c r="AN145" s="318">
        <f t="shared" si="46"/>
        <v>0</v>
      </c>
      <c r="AO145" s="318">
        <f t="shared" si="46"/>
        <v>0</v>
      </c>
      <c r="AP145" s="318">
        <f t="shared" si="46"/>
        <v>0</v>
      </c>
      <c r="AQ145" s="348" t="str">
        <f>IF(AV$8=H145,$M145,0)</f>
        <v>Nicole Sandberg</v>
      </c>
      <c r="AR145" s="318">
        <f t="shared" si="48"/>
        <v>0</v>
      </c>
      <c r="AS145" s="318">
        <f t="shared" si="48"/>
        <v>0</v>
      </c>
      <c r="AT145" s="318">
        <f t="shared" si="48"/>
        <v>0</v>
      </c>
      <c r="AU145" s="318">
        <f t="shared" si="48"/>
        <v>0</v>
      </c>
      <c r="AV145" s="320">
        <f>IF(AV$8=H145,$I145,0)</f>
        <v>1</v>
      </c>
      <c r="AW145" s="318">
        <f t="shared" si="47"/>
        <v>0</v>
      </c>
      <c r="AX145" s="318">
        <f t="shared" si="47"/>
        <v>0</v>
      </c>
      <c r="AY145" s="318">
        <f t="shared" si="47"/>
        <v>0</v>
      </c>
      <c r="AZ145" s="318">
        <f t="shared" si="47"/>
        <v>0</v>
      </c>
      <c r="BA145" s="511">
        <f t="shared" si="51"/>
        <v>1</v>
      </c>
      <c r="BB145" s="512">
        <f t="shared" si="52"/>
        <v>0.2</v>
      </c>
      <c r="BC145" s="264"/>
      <c r="BD145" s="264"/>
      <c r="BE145" s="264"/>
      <c r="BF145" s="275"/>
      <c r="BG145" s="275"/>
      <c r="BH145" s="275"/>
      <c r="BI145" s="275"/>
      <c r="BJ145" s="275"/>
      <c r="BK145" s="275"/>
      <c r="BL145" s="275"/>
      <c r="BM145" s="275"/>
      <c r="BN145" s="275"/>
      <c r="BO145" s="275"/>
      <c r="BP145" s="275"/>
      <c r="BQ145" s="275"/>
      <c r="BR145" s="275"/>
    </row>
    <row r="146" spans="1:70" ht="156" x14ac:dyDescent="0.35">
      <c r="A146" s="324" t="s">
        <v>7</v>
      </c>
      <c r="B146" s="325" t="s">
        <v>48</v>
      </c>
      <c r="C146" s="324" t="s">
        <v>49</v>
      </c>
      <c r="D146" s="468" t="s">
        <v>10</v>
      </c>
      <c r="E146" s="325" t="s">
        <v>48</v>
      </c>
      <c r="F146" s="324" t="s">
        <v>641</v>
      </c>
      <c r="G146" s="324" t="s">
        <v>1560</v>
      </c>
      <c r="H146" s="455" t="s">
        <v>699</v>
      </c>
      <c r="I146" s="270">
        <v>1</v>
      </c>
      <c r="J146" s="446" t="s">
        <v>839</v>
      </c>
      <c r="K146" s="270" t="s">
        <v>1322</v>
      </c>
      <c r="L146" s="270" t="s">
        <v>1332</v>
      </c>
      <c r="M146" s="463" t="s">
        <v>601</v>
      </c>
      <c r="N146" s="447">
        <v>45565</v>
      </c>
      <c r="O146" s="447" t="s">
        <v>888</v>
      </c>
      <c r="P146" s="472" t="s">
        <v>10</v>
      </c>
      <c r="Q146" s="458" t="s">
        <v>50</v>
      </c>
      <c r="R146" s="325" t="s">
        <v>47</v>
      </c>
      <c r="S146" s="325">
        <v>13</v>
      </c>
      <c r="T146" s="325" t="s">
        <v>48</v>
      </c>
      <c r="U146" s="325" t="s">
        <v>177</v>
      </c>
      <c r="V146" s="349">
        <v>1</v>
      </c>
      <c r="W146" s="325">
        <v>1</v>
      </c>
      <c r="X146" s="349">
        <v>1</v>
      </c>
      <c r="Y146" s="349">
        <v>1</v>
      </c>
      <c r="Z146" s="349">
        <v>1</v>
      </c>
      <c r="AA146" s="325">
        <f t="shared" si="43"/>
        <v>5</v>
      </c>
      <c r="AB146" s="307" t="s">
        <v>1186</v>
      </c>
      <c r="AC146" s="444" t="str">
        <f t="shared" si="44"/>
        <v>In February  2021 VADEQ provided a report to the STORET helpdesk to enter the additional CWA319 project code to 319(h) funded WQM information. DEQ utilizes Section 319(h) funding for formal “post-implementation monitoring;” however, any of its six or seven or eight other funding sources (see Figure 2.6 and Figure 2.7) also provides critical water quality monitoring information in IP areas. DEQ’s monitoring plan is based on the calendar year. As such, the reporting period of FY2020 FY2021coincides with two separate water quality monitoring plans. Table 2.9 shows the number of monitoring stations within IP areas including a subset of those stations that were specifically funded with 319(h) resources for calendar year 2019 2021 and 2020. A total of 339 103 stations with 67 73 IP areas (149 170 IP watersheds) are planned to be monitored from January 1, 2020 2021 through December 31, 20202021.</v>
      </c>
      <c r="AD146" s="318">
        <f t="shared" si="44"/>
        <v>0</v>
      </c>
      <c r="AE146" s="318">
        <f t="shared" si="44"/>
        <v>0</v>
      </c>
      <c r="AF146" s="318">
        <f t="shared" si="44"/>
        <v>0</v>
      </c>
      <c r="AG146" s="347" t="s">
        <v>839</v>
      </c>
      <c r="AH146" s="444" t="str">
        <f t="shared" si="45"/>
        <v>Active</v>
      </c>
      <c r="AI146" s="318">
        <f t="shared" si="45"/>
        <v>0</v>
      </c>
      <c r="AJ146" s="318">
        <f t="shared" si="45"/>
        <v>0</v>
      </c>
      <c r="AK146" s="318">
        <f t="shared" si="45"/>
        <v>0</v>
      </c>
      <c r="AL146" s="348" t="s">
        <v>10</v>
      </c>
      <c r="AM146" s="444" t="str">
        <f t="shared" si="46"/>
        <v>DEQ</v>
      </c>
      <c r="AN146" s="318">
        <f t="shared" si="46"/>
        <v>0</v>
      </c>
      <c r="AO146" s="318">
        <f t="shared" si="46"/>
        <v>0</v>
      </c>
      <c r="AP146" s="318">
        <f t="shared" si="46"/>
        <v>0</v>
      </c>
      <c r="AQ146" s="348" t="s">
        <v>601</v>
      </c>
      <c r="AR146" s="444" t="str">
        <f t="shared" si="48"/>
        <v>Nicole Sandberg</v>
      </c>
      <c r="AS146" s="318">
        <f t="shared" si="48"/>
        <v>0</v>
      </c>
      <c r="AT146" s="318">
        <f t="shared" si="48"/>
        <v>0</v>
      </c>
      <c r="AU146" s="318">
        <f t="shared" si="48"/>
        <v>0</v>
      </c>
      <c r="AV146" s="348">
        <v>1</v>
      </c>
      <c r="AW146" s="444">
        <f t="shared" si="47"/>
        <v>1</v>
      </c>
      <c r="AX146" s="318">
        <f t="shared" si="47"/>
        <v>0</v>
      </c>
      <c r="AY146" s="318">
        <f t="shared" si="47"/>
        <v>0</v>
      </c>
      <c r="AZ146" s="459">
        <f t="shared" si="47"/>
        <v>0</v>
      </c>
      <c r="BA146" s="455">
        <f t="shared" si="51"/>
        <v>2</v>
      </c>
      <c r="BB146" s="456">
        <f t="shared" si="52"/>
        <v>0.4</v>
      </c>
      <c r="BC146" s="264"/>
      <c r="BD146" s="264"/>
      <c r="BE146" s="264"/>
      <c r="BF146" s="264"/>
      <c r="BG146" s="264"/>
      <c r="BH146" s="264"/>
      <c r="BI146" s="264"/>
      <c r="BJ146" s="264"/>
      <c r="BK146" s="264"/>
      <c r="BL146" s="264"/>
      <c r="BM146" s="264"/>
      <c r="BN146" s="264"/>
      <c r="BO146" s="264"/>
      <c r="BP146" s="264"/>
      <c r="BQ146" s="264"/>
      <c r="BR146" s="264"/>
    </row>
    <row r="147" spans="1:70" s="275" customFormat="1" ht="52" hidden="1" x14ac:dyDescent="0.35">
      <c r="A147" s="399" t="s">
        <v>7</v>
      </c>
      <c r="B147" s="399" t="s">
        <v>51</v>
      </c>
      <c r="C147" s="399" t="s">
        <v>53</v>
      </c>
      <c r="D147" s="305" t="s">
        <v>10</v>
      </c>
      <c r="E147" s="399" t="s">
        <v>642</v>
      </c>
      <c r="F147" s="399" t="s">
        <v>645</v>
      </c>
      <c r="G147" s="399" t="s">
        <v>186</v>
      </c>
      <c r="H147" s="396" t="s">
        <v>696</v>
      </c>
      <c r="I147" s="477">
        <v>1</v>
      </c>
      <c r="J147" s="396" t="s">
        <v>839</v>
      </c>
      <c r="K147" s="396" t="s">
        <v>1180</v>
      </c>
      <c r="L147" s="521"/>
      <c r="M147" s="366" t="s">
        <v>604</v>
      </c>
      <c r="N147" s="479">
        <v>45565</v>
      </c>
      <c r="O147" s="479" t="s">
        <v>888</v>
      </c>
      <c r="P147" s="345" t="s">
        <v>52</v>
      </c>
      <c r="Q147" s="312" t="s">
        <v>54</v>
      </c>
      <c r="R147" s="399" t="s">
        <v>47</v>
      </c>
      <c r="S147" s="399">
        <v>13</v>
      </c>
      <c r="T147" s="399" t="s">
        <v>51</v>
      </c>
      <c r="U147" s="399" t="s">
        <v>178</v>
      </c>
      <c r="V147" s="312">
        <v>3</v>
      </c>
      <c r="W147" s="349">
        <v>3</v>
      </c>
      <c r="X147" s="349">
        <v>3</v>
      </c>
      <c r="Y147" s="349">
        <v>3</v>
      </c>
      <c r="Z147" s="349">
        <v>3</v>
      </c>
      <c r="AA147" s="510">
        <f t="shared" si="43"/>
        <v>15</v>
      </c>
      <c r="AB147" s="303" t="s">
        <v>1180</v>
      </c>
      <c r="AC147" s="318">
        <f t="shared" si="44"/>
        <v>0</v>
      </c>
      <c r="AD147" s="318">
        <f t="shared" si="44"/>
        <v>0</v>
      </c>
      <c r="AE147" s="318">
        <f t="shared" si="44"/>
        <v>0</v>
      </c>
      <c r="AF147" s="318">
        <f t="shared" si="44"/>
        <v>0</v>
      </c>
      <c r="AG147" s="347" t="str">
        <f>IF(AV$8=H147,$J147,0)</f>
        <v>Active</v>
      </c>
      <c r="AH147" s="318">
        <f t="shared" si="45"/>
        <v>0</v>
      </c>
      <c r="AI147" s="318">
        <f t="shared" si="45"/>
        <v>0</v>
      </c>
      <c r="AJ147" s="318">
        <f t="shared" si="45"/>
        <v>0</v>
      </c>
      <c r="AK147" s="318">
        <f t="shared" si="45"/>
        <v>0</v>
      </c>
      <c r="AL147" s="347" t="str">
        <f>IF(AV$8=H147,$D147,0)</f>
        <v>DEQ</v>
      </c>
      <c r="AM147" s="318">
        <f t="shared" si="46"/>
        <v>0</v>
      </c>
      <c r="AN147" s="318">
        <f t="shared" si="46"/>
        <v>0</v>
      </c>
      <c r="AO147" s="318">
        <f t="shared" si="46"/>
        <v>0</v>
      </c>
      <c r="AP147" s="318">
        <f t="shared" si="46"/>
        <v>0</v>
      </c>
      <c r="AQ147" s="348" t="str">
        <f>IF(AV$8=H147,$M147,0)</f>
        <v>Kelly Meadows</v>
      </c>
      <c r="AR147" s="318">
        <f t="shared" si="48"/>
        <v>0</v>
      </c>
      <c r="AS147" s="318">
        <f t="shared" si="48"/>
        <v>0</v>
      </c>
      <c r="AT147" s="318">
        <f t="shared" si="48"/>
        <v>0</v>
      </c>
      <c r="AU147" s="318">
        <f t="shared" si="48"/>
        <v>0</v>
      </c>
      <c r="AV147" s="320">
        <f>IF(AV$8=H147,$I147,0)</f>
        <v>1</v>
      </c>
      <c r="AW147" s="318">
        <f t="shared" si="47"/>
        <v>0</v>
      </c>
      <c r="AX147" s="318">
        <f t="shared" si="47"/>
        <v>0</v>
      </c>
      <c r="AY147" s="318">
        <f t="shared" si="47"/>
        <v>0</v>
      </c>
      <c r="AZ147" s="318">
        <f t="shared" si="47"/>
        <v>0</v>
      </c>
      <c r="BA147" s="511">
        <f t="shared" si="51"/>
        <v>1</v>
      </c>
      <c r="BB147" s="512">
        <f t="shared" si="52"/>
        <v>6.6666666666666666E-2</v>
      </c>
      <c r="BC147" s="264"/>
      <c r="BD147" s="264"/>
      <c r="BE147" s="264"/>
    </row>
    <row r="148" spans="1:70" ht="52" x14ac:dyDescent="0.35">
      <c r="A148" s="324" t="s">
        <v>7</v>
      </c>
      <c r="B148" s="325" t="s">
        <v>51</v>
      </c>
      <c r="C148" s="324" t="s">
        <v>53</v>
      </c>
      <c r="D148" s="468" t="s">
        <v>10</v>
      </c>
      <c r="E148" s="325" t="s">
        <v>642</v>
      </c>
      <c r="F148" s="324" t="s">
        <v>645</v>
      </c>
      <c r="G148" s="324" t="s">
        <v>1560</v>
      </c>
      <c r="H148" s="455" t="s">
        <v>699</v>
      </c>
      <c r="I148" s="270">
        <v>1</v>
      </c>
      <c r="J148" s="446" t="s">
        <v>839</v>
      </c>
      <c r="K148" s="270" t="s">
        <v>1323</v>
      </c>
      <c r="L148" s="270" t="s">
        <v>1332</v>
      </c>
      <c r="M148" s="463" t="s">
        <v>604</v>
      </c>
      <c r="N148" s="447">
        <v>45565</v>
      </c>
      <c r="O148" s="447" t="s">
        <v>888</v>
      </c>
      <c r="P148" s="472" t="s">
        <v>52</v>
      </c>
      <c r="Q148" s="458" t="s">
        <v>54</v>
      </c>
      <c r="R148" s="325" t="s">
        <v>47</v>
      </c>
      <c r="S148" s="325">
        <v>13</v>
      </c>
      <c r="T148" s="325" t="s">
        <v>51</v>
      </c>
      <c r="U148" s="325" t="s">
        <v>178</v>
      </c>
      <c r="V148" s="349">
        <v>3</v>
      </c>
      <c r="W148" s="325">
        <v>3</v>
      </c>
      <c r="X148" s="349">
        <v>3</v>
      </c>
      <c r="Y148" s="349">
        <v>3</v>
      </c>
      <c r="Z148" s="349">
        <v>3</v>
      </c>
      <c r="AA148" s="325">
        <f t="shared" si="43"/>
        <v>15</v>
      </c>
      <c r="AB148" s="307" t="s">
        <v>1180</v>
      </c>
      <c r="AC148" s="444" t="str">
        <f t="shared" si="44"/>
        <v>Submitted NWQI report to EPA in November 2021</v>
      </c>
      <c r="AD148" s="318">
        <f t="shared" si="44"/>
        <v>0</v>
      </c>
      <c r="AE148" s="318">
        <f t="shared" si="44"/>
        <v>0</v>
      </c>
      <c r="AF148" s="318">
        <f t="shared" si="44"/>
        <v>0</v>
      </c>
      <c r="AG148" s="347" t="s">
        <v>839</v>
      </c>
      <c r="AH148" s="444" t="str">
        <f t="shared" si="45"/>
        <v>Active</v>
      </c>
      <c r="AI148" s="318">
        <f t="shared" si="45"/>
        <v>0</v>
      </c>
      <c r="AJ148" s="318">
        <f t="shared" si="45"/>
        <v>0</v>
      </c>
      <c r="AK148" s="318">
        <f t="shared" si="45"/>
        <v>0</v>
      </c>
      <c r="AL148" s="348" t="s">
        <v>10</v>
      </c>
      <c r="AM148" s="444" t="str">
        <f t="shared" si="46"/>
        <v>DEQ/ NRCS</v>
      </c>
      <c r="AN148" s="318">
        <f t="shared" si="46"/>
        <v>0</v>
      </c>
      <c r="AO148" s="318">
        <f t="shared" si="46"/>
        <v>0</v>
      </c>
      <c r="AP148" s="318">
        <f t="shared" si="46"/>
        <v>0</v>
      </c>
      <c r="AQ148" s="348" t="s">
        <v>604</v>
      </c>
      <c r="AR148" s="444" t="str">
        <f t="shared" si="48"/>
        <v>Kelly Meadows</v>
      </c>
      <c r="AS148" s="318">
        <f t="shared" si="48"/>
        <v>0</v>
      </c>
      <c r="AT148" s="318">
        <f t="shared" si="48"/>
        <v>0</v>
      </c>
      <c r="AU148" s="318">
        <f t="shared" si="48"/>
        <v>0</v>
      </c>
      <c r="AV148" s="348">
        <v>1</v>
      </c>
      <c r="AW148" s="444">
        <f t="shared" si="47"/>
        <v>1</v>
      </c>
      <c r="AX148" s="318">
        <f t="shared" si="47"/>
        <v>0</v>
      </c>
      <c r="AY148" s="318">
        <f t="shared" si="47"/>
        <v>0</v>
      </c>
      <c r="AZ148" s="459">
        <f t="shared" si="47"/>
        <v>0</v>
      </c>
      <c r="BA148" s="455">
        <f t="shared" si="51"/>
        <v>2</v>
      </c>
      <c r="BB148" s="456">
        <f t="shared" si="52"/>
        <v>0.13333333333333333</v>
      </c>
      <c r="BC148" s="264"/>
      <c r="BD148" s="264"/>
      <c r="BE148" s="264"/>
      <c r="BF148" s="264"/>
      <c r="BG148" s="264"/>
      <c r="BH148" s="264"/>
      <c r="BI148" s="264"/>
      <c r="BJ148" s="264"/>
      <c r="BK148" s="264"/>
      <c r="BL148" s="264"/>
      <c r="BM148" s="264"/>
      <c r="BN148" s="264"/>
      <c r="BO148" s="264"/>
      <c r="BP148" s="264"/>
      <c r="BQ148" s="264"/>
      <c r="BR148" s="264"/>
    </row>
    <row r="149" spans="1:70" s="275" customFormat="1" ht="52" hidden="1" x14ac:dyDescent="0.35">
      <c r="A149" s="399" t="s">
        <v>7</v>
      </c>
      <c r="B149" s="399" t="s">
        <v>51</v>
      </c>
      <c r="C149" s="399" t="s">
        <v>53</v>
      </c>
      <c r="D149" s="305" t="s">
        <v>10</v>
      </c>
      <c r="E149" s="399" t="s">
        <v>643</v>
      </c>
      <c r="F149" s="399" t="s">
        <v>644</v>
      </c>
      <c r="G149" s="399" t="s">
        <v>195</v>
      </c>
      <c r="H149" s="396" t="s">
        <v>696</v>
      </c>
      <c r="I149" s="477">
        <v>4</v>
      </c>
      <c r="J149" s="396" t="s">
        <v>839</v>
      </c>
      <c r="K149" s="396" t="s">
        <v>1272</v>
      </c>
      <c r="L149" s="521"/>
      <c r="M149" s="366" t="s">
        <v>604</v>
      </c>
      <c r="N149" s="479">
        <v>45565</v>
      </c>
      <c r="O149" s="479" t="s">
        <v>888</v>
      </c>
      <c r="P149" s="345" t="s">
        <v>52</v>
      </c>
      <c r="Q149" s="312" t="s">
        <v>54</v>
      </c>
      <c r="R149" s="399" t="s">
        <v>47</v>
      </c>
      <c r="S149" s="399">
        <v>13</v>
      </c>
      <c r="T149" s="399" t="s">
        <v>51</v>
      </c>
      <c r="U149" s="399" t="s">
        <v>178</v>
      </c>
      <c r="V149" s="312">
        <v>3</v>
      </c>
      <c r="W149" s="349">
        <v>3</v>
      </c>
      <c r="X149" s="349">
        <v>3</v>
      </c>
      <c r="Y149" s="349">
        <v>3</v>
      </c>
      <c r="Z149" s="349">
        <v>3</v>
      </c>
      <c r="AA149" s="510">
        <f t="shared" si="43"/>
        <v>15</v>
      </c>
      <c r="AB149" s="303" t="s">
        <v>1272</v>
      </c>
      <c r="AC149" s="318">
        <f t="shared" ref="AC149:AF158" si="53">IF(AC$6=$H149,$K149,0)</f>
        <v>0</v>
      </c>
      <c r="AD149" s="318">
        <f t="shared" si="53"/>
        <v>0</v>
      </c>
      <c r="AE149" s="318">
        <f t="shared" si="53"/>
        <v>0</v>
      </c>
      <c r="AF149" s="318">
        <f t="shared" si="53"/>
        <v>0</v>
      </c>
      <c r="AG149" s="347" t="str">
        <f>IF(AV$8=H149,$J149,0)</f>
        <v>Active</v>
      </c>
      <c r="AH149" s="318">
        <f t="shared" ref="AH149:AK158" si="54">IF(AH$6=$H149,$J149,0)</f>
        <v>0</v>
      </c>
      <c r="AI149" s="318">
        <f t="shared" si="54"/>
        <v>0</v>
      </c>
      <c r="AJ149" s="318">
        <f t="shared" si="54"/>
        <v>0</v>
      </c>
      <c r="AK149" s="318">
        <f t="shared" si="54"/>
        <v>0</v>
      </c>
      <c r="AL149" s="347" t="str">
        <f>IF(AV$8=H149,$D149,0)</f>
        <v>DEQ</v>
      </c>
      <c r="AM149" s="318">
        <f t="shared" ref="AM149:AP158" si="55">IF(AM$6=$H149,$P149,0)</f>
        <v>0</v>
      </c>
      <c r="AN149" s="318">
        <f t="shared" si="55"/>
        <v>0</v>
      </c>
      <c r="AO149" s="318">
        <f t="shared" si="55"/>
        <v>0</v>
      </c>
      <c r="AP149" s="318">
        <f t="shared" si="55"/>
        <v>0</v>
      </c>
      <c r="AQ149" s="348" t="str">
        <f>IF(AV$8=H149,$M149,0)</f>
        <v>Kelly Meadows</v>
      </c>
      <c r="AR149" s="318">
        <f t="shared" si="48"/>
        <v>0</v>
      </c>
      <c r="AS149" s="318">
        <f t="shared" si="48"/>
        <v>0</v>
      </c>
      <c r="AT149" s="318">
        <f t="shared" si="48"/>
        <v>0</v>
      </c>
      <c r="AU149" s="318">
        <f t="shared" si="48"/>
        <v>0</v>
      </c>
      <c r="AV149" s="320">
        <f>IF(AV$8=H149,$I149,0)</f>
        <v>4</v>
      </c>
      <c r="AW149" s="318">
        <f t="shared" ref="AW149:AZ158" si="56">IF(AW$6=$H149,$I149,0)</f>
        <v>0</v>
      </c>
      <c r="AX149" s="318">
        <f t="shared" si="56"/>
        <v>0</v>
      </c>
      <c r="AY149" s="318">
        <f t="shared" si="56"/>
        <v>0</v>
      </c>
      <c r="AZ149" s="318">
        <f t="shared" si="56"/>
        <v>0</v>
      </c>
      <c r="BA149" s="511">
        <f t="shared" si="51"/>
        <v>4</v>
      </c>
      <c r="BB149" s="512">
        <f t="shared" si="52"/>
        <v>0.26666666666666666</v>
      </c>
    </row>
    <row r="150" spans="1:70" ht="52" x14ac:dyDescent="0.35">
      <c r="A150" s="324" t="s">
        <v>7</v>
      </c>
      <c r="B150" s="325" t="s">
        <v>51</v>
      </c>
      <c r="C150" s="324" t="s">
        <v>53</v>
      </c>
      <c r="D150" s="468" t="s">
        <v>10</v>
      </c>
      <c r="E150" s="325" t="s">
        <v>643</v>
      </c>
      <c r="F150" s="324" t="s">
        <v>644</v>
      </c>
      <c r="G150" s="324" t="s">
        <v>195</v>
      </c>
      <c r="H150" s="455" t="s">
        <v>699</v>
      </c>
      <c r="I150" s="270">
        <v>4</v>
      </c>
      <c r="J150" s="446" t="s">
        <v>839</v>
      </c>
      <c r="K150" s="270" t="s">
        <v>1272</v>
      </c>
      <c r="L150" s="270" t="s">
        <v>1332</v>
      </c>
      <c r="M150" s="463" t="s">
        <v>604</v>
      </c>
      <c r="N150" s="447">
        <v>45565</v>
      </c>
      <c r="O150" s="447" t="s">
        <v>888</v>
      </c>
      <c r="P150" s="472" t="s">
        <v>52</v>
      </c>
      <c r="Q150" s="458" t="s">
        <v>54</v>
      </c>
      <c r="R150" s="325" t="s">
        <v>47</v>
      </c>
      <c r="S150" s="325">
        <v>13</v>
      </c>
      <c r="T150" s="325" t="s">
        <v>51</v>
      </c>
      <c r="U150" s="325" t="s">
        <v>178</v>
      </c>
      <c r="V150" s="349">
        <v>3</v>
      </c>
      <c r="W150" s="325">
        <v>3</v>
      </c>
      <c r="X150" s="349">
        <v>3</v>
      </c>
      <c r="Y150" s="349">
        <v>3</v>
      </c>
      <c r="Z150" s="349">
        <v>3</v>
      </c>
      <c r="AA150" s="325">
        <f t="shared" si="43"/>
        <v>15</v>
      </c>
      <c r="AB150" s="307" t="s">
        <v>1272</v>
      </c>
      <c r="AC150" s="444" t="str">
        <f t="shared" si="53"/>
        <v>DEQ monitored for bacteria in the 4 designated NWQI watersheds; NRCS/USGS monitored for other parameters (nutrients, etc.)</v>
      </c>
      <c r="AD150" s="318">
        <f t="shared" si="53"/>
        <v>0</v>
      </c>
      <c r="AE150" s="318">
        <f t="shared" si="53"/>
        <v>0</v>
      </c>
      <c r="AF150" s="318">
        <f t="shared" si="53"/>
        <v>0</v>
      </c>
      <c r="AG150" s="347" t="s">
        <v>839</v>
      </c>
      <c r="AH150" s="444" t="str">
        <f t="shared" si="54"/>
        <v>Active</v>
      </c>
      <c r="AI150" s="318">
        <f t="shared" si="54"/>
        <v>0</v>
      </c>
      <c r="AJ150" s="318">
        <f t="shared" si="54"/>
        <v>0</v>
      </c>
      <c r="AK150" s="318">
        <f t="shared" si="54"/>
        <v>0</v>
      </c>
      <c r="AL150" s="348" t="s">
        <v>10</v>
      </c>
      <c r="AM150" s="444" t="str">
        <f t="shared" si="55"/>
        <v>DEQ/ NRCS</v>
      </c>
      <c r="AN150" s="318">
        <f t="shared" si="55"/>
        <v>0</v>
      </c>
      <c r="AO150" s="318">
        <f t="shared" si="55"/>
        <v>0</v>
      </c>
      <c r="AP150" s="318">
        <f t="shared" si="55"/>
        <v>0</v>
      </c>
      <c r="AQ150" s="348" t="s">
        <v>604</v>
      </c>
      <c r="AR150" s="444" t="str">
        <f t="shared" ref="AR150:AU158" si="57">IF(AR$6=$H150,$M150,0)</f>
        <v>Kelly Meadows</v>
      </c>
      <c r="AS150" s="318">
        <f t="shared" si="57"/>
        <v>0</v>
      </c>
      <c r="AT150" s="318">
        <f t="shared" si="57"/>
        <v>0</v>
      </c>
      <c r="AU150" s="318">
        <f t="shared" si="57"/>
        <v>0</v>
      </c>
      <c r="AV150" s="348">
        <v>4</v>
      </c>
      <c r="AW150" s="444">
        <f t="shared" si="56"/>
        <v>4</v>
      </c>
      <c r="AX150" s="318">
        <f t="shared" si="56"/>
        <v>0</v>
      </c>
      <c r="AY150" s="318">
        <f t="shared" si="56"/>
        <v>0</v>
      </c>
      <c r="AZ150" s="459">
        <f t="shared" si="56"/>
        <v>0</v>
      </c>
      <c r="BA150" s="455">
        <f t="shared" si="51"/>
        <v>8</v>
      </c>
      <c r="BB150" s="456">
        <f t="shared" si="52"/>
        <v>0.53333333333333333</v>
      </c>
      <c r="BC150" s="264"/>
      <c r="BD150" s="264"/>
      <c r="BE150" s="264"/>
      <c r="BF150" s="264"/>
      <c r="BG150" s="264"/>
      <c r="BH150" s="264"/>
      <c r="BI150" s="264"/>
      <c r="BJ150" s="264"/>
      <c r="BK150" s="264"/>
      <c r="BL150" s="264"/>
      <c r="BM150" s="264"/>
      <c r="BN150" s="264"/>
      <c r="BO150" s="264"/>
      <c r="BP150" s="264"/>
      <c r="BQ150" s="264"/>
      <c r="BR150" s="264"/>
    </row>
    <row r="151" spans="1:70" s="261" customFormat="1" ht="168" hidden="1" customHeight="1" x14ac:dyDescent="0.3">
      <c r="A151" s="399" t="s">
        <v>7</v>
      </c>
      <c r="B151" s="399" t="s">
        <v>56</v>
      </c>
      <c r="C151" s="399" t="s">
        <v>58</v>
      </c>
      <c r="D151" s="305" t="s">
        <v>10</v>
      </c>
      <c r="E151" s="399" t="s">
        <v>646</v>
      </c>
      <c r="F151" s="399" t="s">
        <v>58</v>
      </c>
      <c r="G151" s="399" t="s">
        <v>1109</v>
      </c>
      <c r="H151" s="396" t="s">
        <v>696</v>
      </c>
      <c r="I151" s="477">
        <v>14</v>
      </c>
      <c r="J151" s="396" t="s">
        <v>839</v>
      </c>
      <c r="K151" s="396" t="s">
        <v>1107</v>
      </c>
      <c r="L151" s="520" t="s">
        <v>1106</v>
      </c>
      <c r="M151" s="308" t="s">
        <v>601</v>
      </c>
      <c r="N151" s="479">
        <v>45565</v>
      </c>
      <c r="O151" s="479" t="s">
        <v>888</v>
      </c>
      <c r="P151" s="345" t="s">
        <v>1434</v>
      </c>
      <c r="Q151" s="312" t="s">
        <v>648</v>
      </c>
      <c r="R151" s="399" t="s">
        <v>47</v>
      </c>
      <c r="S151" s="399">
        <v>14</v>
      </c>
      <c r="T151" s="399" t="s">
        <v>56</v>
      </c>
      <c r="U151" s="399" t="s">
        <v>179</v>
      </c>
      <c r="V151" s="312">
        <v>2</v>
      </c>
      <c r="W151" s="399">
        <v>2</v>
      </c>
      <c r="X151" s="312">
        <v>2</v>
      </c>
      <c r="Y151" s="312">
        <v>2</v>
      </c>
      <c r="Z151" s="312">
        <v>2</v>
      </c>
      <c r="AA151" s="510">
        <f t="shared" si="43"/>
        <v>10</v>
      </c>
      <c r="AB151" s="303" t="s">
        <v>1107</v>
      </c>
      <c r="AC151" s="318">
        <f t="shared" si="53"/>
        <v>0</v>
      </c>
      <c r="AD151" s="318">
        <f t="shared" si="53"/>
        <v>0</v>
      </c>
      <c r="AE151" s="318">
        <f t="shared" si="53"/>
        <v>0</v>
      </c>
      <c r="AF151" s="318">
        <f t="shared" si="53"/>
        <v>0</v>
      </c>
      <c r="AG151" s="347" t="str">
        <f>IF(AV$8=H151,$J151,0)</f>
        <v>Active</v>
      </c>
      <c r="AH151" s="318">
        <f t="shared" si="54"/>
        <v>0</v>
      </c>
      <c r="AI151" s="318">
        <f t="shared" si="54"/>
        <v>0</v>
      </c>
      <c r="AJ151" s="318">
        <f t="shared" si="54"/>
        <v>0</v>
      </c>
      <c r="AK151" s="318">
        <f t="shared" si="54"/>
        <v>0</v>
      </c>
      <c r="AL151" s="347" t="str">
        <f>IF(AV$8=H151,$D151,0)</f>
        <v>DEQ</v>
      </c>
      <c r="AM151" s="318">
        <f t="shared" si="55"/>
        <v>0</v>
      </c>
      <c r="AN151" s="318">
        <f t="shared" si="55"/>
        <v>0</v>
      </c>
      <c r="AO151" s="318">
        <f t="shared" si="55"/>
        <v>0</v>
      </c>
      <c r="AP151" s="318">
        <f t="shared" si="55"/>
        <v>0</v>
      </c>
      <c r="AQ151" s="348" t="str">
        <f>IF(AV$8=H151,$M151,0)</f>
        <v>Nicole Sandberg</v>
      </c>
      <c r="AR151" s="318">
        <f t="shared" si="57"/>
        <v>0</v>
      </c>
      <c r="AS151" s="318">
        <f t="shared" si="57"/>
        <v>0</v>
      </c>
      <c r="AT151" s="318">
        <f t="shared" si="57"/>
        <v>0</v>
      </c>
      <c r="AU151" s="318">
        <f t="shared" si="57"/>
        <v>0</v>
      </c>
      <c r="AV151" s="320">
        <f>IF(AV$8=H151,$I151,0)</f>
        <v>14</v>
      </c>
      <c r="AW151" s="318">
        <f t="shared" si="56"/>
        <v>0</v>
      </c>
      <c r="AX151" s="318">
        <f t="shared" si="56"/>
        <v>0</v>
      </c>
      <c r="AY151" s="318">
        <f t="shared" si="56"/>
        <v>0</v>
      </c>
      <c r="AZ151" s="318">
        <f t="shared" si="56"/>
        <v>0</v>
      </c>
      <c r="BA151" s="511">
        <f t="shared" si="51"/>
        <v>14</v>
      </c>
      <c r="BB151" s="512">
        <f t="shared" si="52"/>
        <v>1.4</v>
      </c>
      <c r="BC151" s="264"/>
      <c r="BD151" s="264"/>
      <c r="BE151" s="264"/>
      <c r="BF151" s="275"/>
      <c r="BG151" s="275"/>
      <c r="BH151" s="275"/>
      <c r="BI151" s="275"/>
      <c r="BJ151" s="275"/>
      <c r="BK151" s="275"/>
      <c r="BL151" s="275"/>
      <c r="BM151" s="275"/>
      <c r="BN151" s="275"/>
      <c r="BO151" s="275"/>
      <c r="BP151" s="275"/>
      <c r="BQ151" s="275"/>
      <c r="BR151" s="275"/>
    </row>
    <row r="152" spans="1:70" ht="143" x14ac:dyDescent="0.35">
      <c r="A152" s="324" t="s">
        <v>7</v>
      </c>
      <c r="B152" s="325" t="s">
        <v>56</v>
      </c>
      <c r="C152" s="324" t="s">
        <v>58</v>
      </c>
      <c r="D152" s="468" t="s">
        <v>10</v>
      </c>
      <c r="E152" s="325" t="s">
        <v>646</v>
      </c>
      <c r="F152" s="324" t="s">
        <v>58</v>
      </c>
      <c r="G152" s="324" t="s">
        <v>1560</v>
      </c>
      <c r="H152" s="455" t="s">
        <v>699</v>
      </c>
      <c r="I152" s="270">
        <v>3</v>
      </c>
      <c r="J152" s="446" t="s">
        <v>839</v>
      </c>
      <c r="K152" s="270" t="s">
        <v>1324</v>
      </c>
      <c r="L152" s="270" t="s">
        <v>1519</v>
      </c>
      <c r="M152" s="463" t="s">
        <v>601</v>
      </c>
      <c r="N152" s="447">
        <v>45565</v>
      </c>
      <c r="O152" s="447" t="s">
        <v>888</v>
      </c>
      <c r="P152" s="472" t="s">
        <v>1434</v>
      </c>
      <c r="Q152" s="458" t="s">
        <v>648</v>
      </c>
      <c r="R152" s="325" t="s">
        <v>47</v>
      </c>
      <c r="S152" s="325">
        <v>14</v>
      </c>
      <c r="T152" s="325" t="s">
        <v>56</v>
      </c>
      <c r="U152" s="325" t="s">
        <v>179</v>
      </c>
      <c r="V152" s="349"/>
      <c r="W152" s="325">
        <v>1</v>
      </c>
      <c r="X152" s="349"/>
      <c r="Y152" s="349">
        <v>1</v>
      </c>
      <c r="Z152" s="349"/>
      <c r="AA152" s="325">
        <f t="shared" si="43"/>
        <v>2</v>
      </c>
      <c r="AB152" s="307" t="s">
        <v>1107</v>
      </c>
      <c r="AC152" s="444" t="str">
        <f t="shared" si="53"/>
        <v>Reviewing the data from the 2020 305(b)/303(d) Water Quality Assessment Integrated Report and comparing it to the list of completed implementation plans, it was determined that there were 17 delisted segments within eight implementation plans covering 63.49 miles that are proposed for delisting. These identified segments listed in Table 2.11 below may become the basis of future success stories. Four of the eight IPs identified have received Section 319(h) funding and 2 additional IPs are posed to receive Section 319(h) funding. All have received state resources for the installation of agricultural BMPs (with one receiving significant state resources to implement septic BMPs). Five of the 17 segments or currently in development to have a success story completed by the end of 2021 and four segments are slated as potential success stories for 2022.</v>
      </c>
      <c r="AD152" s="318">
        <f t="shared" si="53"/>
        <v>0</v>
      </c>
      <c r="AE152" s="318">
        <f t="shared" si="53"/>
        <v>0</v>
      </c>
      <c r="AF152" s="318">
        <f t="shared" si="53"/>
        <v>0</v>
      </c>
      <c r="AG152" s="347" t="s">
        <v>839</v>
      </c>
      <c r="AH152" s="444" t="str">
        <f t="shared" si="54"/>
        <v>Active</v>
      </c>
      <c r="AI152" s="318">
        <f t="shared" si="54"/>
        <v>0</v>
      </c>
      <c r="AJ152" s="318">
        <f t="shared" si="54"/>
        <v>0</v>
      </c>
      <c r="AK152" s="318">
        <f t="shared" si="54"/>
        <v>0</v>
      </c>
      <c r="AL152" s="348" t="s">
        <v>10</v>
      </c>
      <c r="AM152" s="444" t="str">
        <f t="shared" si="55"/>
        <v>DEQ/DCR/VDE</v>
      </c>
      <c r="AN152" s="318">
        <f t="shared" si="55"/>
        <v>0</v>
      </c>
      <c r="AO152" s="318">
        <f t="shared" si="55"/>
        <v>0</v>
      </c>
      <c r="AP152" s="318">
        <f t="shared" si="55"/>
        <v>0</v>
      </c>
      <c r="AQ152" s="348" t="s">
        <v>601</v>
      </c>
      <c r="AR152" s="444" t="str">
        <f t="shared" si="57"/>
        <v>Nicole Sandberg</v>
      </c>
      <c r="AS152" s="318">
        <f t="shared" si="57"/>
        <v>0</v>
      </c>
      <c r="AT152" s="318">
        <f t="shared" si="57"/>
        <v>0</v>
      </c>
      <c r="AU152" s="318">
        <f t="shared" si="57"/>
        <v>0</v>
      </c>
      <c r="AV152" s="348">
        <v>14</v>
      </c>
      <c r="AW152" s="444">
        <f t="shared" si="56"/>
        <v>3</v>
      </c>
      <c r="AX152" s="318">
        <f t="shared" si="56"/>
        <v>0</v>
      </c>
      <c r="AY152" s="318">
        <f t="shared" si="56"/>
        <v>0</v>
      </c>
      <c r="AZ152" s="459">
        <f t="shared" si="56"/>
        <v>0</v>
      </c>
      <c r="BA152" s="455">
        <f t="shared" si="51"/>
        <v>17</v>
      </c>
      <c r="BB152" s="456">
        <f t="shared" si="52"/>
        <v>8.5</v>
      </c>
      <c r="BC152" s="264"/>
      <c r="BD152" s="264"/>
      <c r="BE152" s="264"/>
      <c r="BF152" s="264"/>
      <c r="BG152" s="264"/>
      <c r="BH152" s="264"/>
      <c r="BI152" s="264"/>
      <c r="BJ152" s="264"/>
      <c r="BK152" s="264"/>
      <c r="BL152" s="264"/>
      <c r="BM152" s="264"/>
      <c r="BN152" s="264"/>
      <c r="BO152" s="264"/>
      <c r="BP152" s="264"/>
      <c r="BQ152" s="264"/>
      <c r="BR152" s="264"/>
    </row>
    <row r="153" spans="1:70" s="261" customFormat="1" ht="195" hidden="1" x14ac:dyDescent="0.3">
      <c r="A153" s="399" t="s">
        <v>7</v>
      </c>
      <c r="B153" s="399" t="s">
        <v>56</v>
      </c>
      <c r="C153" s="399" t="s">
        <v>58</v>
      </c>
      <c r="D153" s="305" t="s">
        <v>10</v>
      </c>
      <c r="E153" s="399" t="s">
        <v>647</v>
      </c>
      <c r="F153" s="399" t="s">
        <v>59</v>
      </c>
      <c r="G153" s="399" t="s">
        <v>196</v>
      </c>
      <c r="H153" s="396" t="s">
        <v>696</v>
      </c>
      <c r="I153" s="477">
        <v>3</v>
      </c>
      <c r="J153" s="396" t="s">
        <v>839</v>
      </c>
      <c r="K153" s="396" t="s">
        <v>1105</v>
      </c>
      <c r="L153" s="520" t="s">
        <v>1081</v>
      </c>
      <c r="M153" s="308" t="s">
        <v>601</v>
      </c>
      <c r="N153" s="479">
        <v>45565</v>
      </c>
      <c r="O153" s="479" t="s">
        <v>888</v>
      </c>
      <c r="P153" s="345" t="s">
        <v>1434</v>
      </c>
      <c r="Q153" s="312" t="s">
        <v>59</v>
      </c>
      <c r="R153" s="399" t="s">
        <v>47</v>
      </c>
      <c r="S153" s="399">
        <v>14</v>
      </c>
      <c r="T153" s="399" t="s">
        <v>56</v>
      </c>
      <c r="U153" s="399" t="s">
        <v>179</v>
      </c>
      <c r="V153" s="312">
        <v>3</v>
      </c>
      <c r="W153" s="349">
        <v>3</v>
      </c>
      <c r="X153" s="349">
        <v>3</v>
      </c>
      <c r="Y153" s="349">
        <v>3</v>
      </c>
      <c r="Z153" s="349">
        <v>3</v>
      </c>
      <c r="AA153" s="510">
        <f t="shared" si="43"/>
        <v>15</v>
      </c>
      <c r="AB153" s="303" t="s">
        <v>1105</v>
      </c>
      <c r="AC153" s="318">
        <f t="shared" si="53"/>
        <v>0</v>
      </c>
      <c r="AD153" s="318">
        <f t="shared" si="53"/>
        <v>0</v>
      </c>
      <c r="AE153" s="318">
        <f t="shared" si="53"/>
        <v>0</v>
      </c>
      <c r="AF153" s="318">
        <f t="shared" si="53"/>
        <v>0</v>
      </c>
      <c r="AG153" s="347" t="str">
        <f>IF(AV$8=H153,$J153,0)</f>
        <v>Active</v>
      </c>
      <c r="AH153" s="318">
        <f t="shared" si="54"/>
        <v>0</v>
      </c>
      <c r="AI153" s="318">
        <f t="shared" si="54"/>
        <v>0</v>
      </c>
      <c r="AJ153" s="318">
        <f t="shared" si="54"/>
        <v>0</v>
      </c>
      <c r="AK153" s="318">
        <f t="shared" si="54"/>
        <v>0</v>
      </c>
      <c r="AL153" s="347" t="str">
        <f>IF(AV$8=H153,$D153,0)</f>
        <v>DEQ</v>
      </c>
      <c r="AM153" s="318">
        <f t="shared" si="55"/>
        <v>0</v>
      </c>
      <c r="AN153" s="318">
        <f t="shared" si="55"/>
        <v>0</v>
      </c>
      <c r="AO153" s="318">
        <f t="shared" si="55"/>
        <v>0</v>
      </c>
      <c r="AP153" s="318">
        <f t="shared" si="55"/>
        <v>0</v>
      </c>
      <c r="AQ153" s="348" t="str">
        <f>IF(AV$8=H153,$M153,0)</f>
        <v>Nicole Sandberg</v>
      </c>
      <c r="AR153" s="318">
        <f t="shared" si="57"/>
        <v>0</v>
      </c>
      <c r="AS153" s="318">
        <f t="shared" si="57"/>
        <v>0</v>
      </c>
      <c r="AT153" s="318">
        <f t="shared" si="57"/>
        <v>0</v>
      </c>
      <c r="AU153" s="318">
        <f t="shared" si="57"/>
        <v>0</v>
      </c>
      <c r="AV153" s="320">
        <f>IF(AV$8=H153,$I153,0)</f>
        <v>3</v>
      </c>
      <c r="AW153" s="318">
        <f t="shared" si="56"/>
        <v>0</v>
      </c>
      <c r="AX153" s="318">
        <f t="shared" si="56"/>
        <v>0</v>
      </c>
      <c r="AY153" s="318">
        <f t="shared" si="56"/>
        <v>0</v>
      </c>
      <c r="AZ153" s="318">
        <f t="shared" si="56"/>
        <v>0</v>
      </c>
      <c r="BA153" s="511">
        <f t="shared" si="51"/>
        <v>3</v>
      </c>
      <c r="BB153" s="512">
        <f t="shared" si="52"/>
        <v>0.2</v>
      </c>
      <c r="BC153" s="264"/>
      <c r="BD153" s="264"/>
      <c r="BE153" s="264"/>
      <c r="BF153" s="275"/>
      <c r="BG153" s="275"/>
      <c r="BH153" s="275"/>
      <c r="BI153" s="275"/>
      <c r="BJ153" s="275"/>
      <c r="BK153" s="275"/>
      <c r="BL153" s="275"/>
      <c r="BM153" s="275"/>
      <c r="BN153" s="275"/>
      <c r="BO153" s="275"/>
      <c r="BP153" s="275"/>
      <c r="BQ153" s="275"/>
      <c r="BR153" s="275"/>
    </row>
    <row r="154" spans="1:70" ht="117" x14ac:dyDescent="0.35">
      <c r="A154" s="324" t="s">
        <v>7</v>
      </c>
      <c r="B154" s="325" t="s">
        <v>56</v>
      </c>
      <c r="C154" s="324" t="s">
        <v>58</v>
      </c>
      <c r="D154" s="468" t="s">
        <v>10</v>
      </c>
      <c r="E154" s="325" t="s">
        <v>647</v>
      </c>
      <c r="F154" s="324" t="s">
        <v>59</v>
      </c>
      <c r="G154" s="324" t="s">
        <v>196</v>
      </c>
      <c r="H154" s="455" t="s">
        <v>699</v>
      </c>
      <c r="I154" s="270">
        <v>3</v>
      </c>
      <c r="J154" s="446" t="s">
        <v>882</v>
      </c>
      <c r="K154" s="270" t="s">
        <v>1325</v>
      </c>
      <c r="L154" s="270" t="s">
        <v>1519</v>
      </c>
      <c r="M154" s="463" t="s">
        <v>845</v>
      </c>
      <c r="N154" s="447">
        <v>45565</v>
      </c>
      <c r="O154" s="447" t="s">
        <v>888</v>
      </c>
      <c r="P154" s="472" t="s">
        <v>1434</v>
      </c>
      <c r="Q154" s="458" t="s">
        <v>59</v>
      </c>
      <c r="R154" s="325" t="s">
        <v>47</v>
      </c>
      <c r="S154" s="325">
        <v>14</v>
      </c>
      <c r="T154" s="325" t="s">
        <v>56</v>
      </c>
      <c r="U154" s="325" t="s">
        <v>179</v>
      </c>
      <c r="V154" s="349">
        <v>3</v>
      </c>
      <c r="W154" s="325">
        <v>3</v>
      </c>
      <c r="X154" s="349">
        <v>3</v>
      </c>
      <c r="Y154" s="349">
        <v>3</v>
      </c>
      <c r="Z154" s="349">
        <v>3</v>
      </c>
      <c r="AA154" s="325">
        <f t="shared" ref="AA154:AA158" si="58">SUM(V154:Z154)</f>
        <v>15</v>
      </c>
      <c r="AB154" s="307" t="s">
        <v>1105</v>
      </c>
      <c r="AC154" s="444" t="str">
        <f t="shared" si="53"/>
        <v xml:space="preserve">In FY2021, success stories were completed for six delisted segments (Table 2.10). Since 2002, Virginia’s Nonpoint Source Management Program and its partners have written 31 approved success stories that address delisting and/or water quality improvement of 46 impaired stream segments. These stories are classified into two types: Type 1 stories are related to partial or full restoration (delisting of impairments), Type 2 indicates significant water quality improvement. </v>
      </c>
      <c r="AD154" s="318">
        <f t="shared" si="53"/>
        <v>0</v>
      </c>
      <c r="AE154" s="318">
        <f t="shared" si="53"/>
        <v>0</v>
      </c>
      <c r="AF154" s="318">
        <f t="shared" si="53"/>
        <v>0</v>
      </c>
      <c r="AG154" s="347" t="s">
        <v>839</v>
      </c>
      <c r="AH154" s="444" t="str">
        <f t="shared" si="54"/>
        <v>[Status]</v>
      </c>
      <c r="AI154" s="318">
        <f t="shared" si="54"/>
        <v>0</v>
      </c>
      <c r="AJ154" s="318">
        <f t="shared" si="54"/>
        <v>0</v>
      </c>
      <c r="AK154" s="318">
        <f t="shared" si="54"/>
        <v>0</v>
      </c>
      <c r="AL154" s="348" t="s">
        <v>10</v>
      </c>
      <c r="AM154" s="444" t="str">
        <f t="shared" si="55"/>
        <v>DEQ/DCR/VDE</v>
      </c>
      <c r="AN154" s="318">
        <f t="shared" si="55"/>
        <v>0</v>
      </c>
      <c r="AO154" s="318">
        <f t="shared" si="55"/>
        <v>0</v>
      </c>
      <c r="AP154" s="318">
        <f t="shared" si="55"/>
        <v>0</v>
      </c>
      <c r="AQ154" s="348" t="s">
        <v>601</v>
      </c>
      <c r="AR154" s="444" t="str">
        <f t="shared" si="57"/>
        <v>[DEQ Staff]</v>
      </c>
      <c r="AS154" s="318">
        <f t="shared" si="57"/>
        <v>0</v>
      </c>
      <c r="AT154" s="318">
        <f t="shared" si="57"/>
        <v>0</v>
      </c>
      <c r="AU154" s="318">
        <f t="shared" si="57"/>
        <v>0</v>
      </c>
      <c r="AV154" s="348">
        <v>3</v>
      </c>
      <c r="AW154" s="444">
        <f t="shared" si="56"/>
        <v>3</v>
      </c>
      <c r="AX154" s="318">
        <f t="shared" si="56"/>
        <v>0</v>
      </c>
      <c r="AY154" s="318">
        <f t="shared" si="56"/>
        <v>0</v>
      </c>
      <c r="AZ154" s="459">
        <f t="shared" si="56"/>
        <v>0</v>
      </c>
      <c r="BA154" s="455">
        <f t="shared" si="51"/>
        <v>6</v>
      </c>
      <c r="BB154" s="456">
        <f t="shared" si="52"/>
        <v>0.4</v>
      </c>
      <c r="BC154" s="264"/>
      <c r="BD154" s="264"/>
      <c r="BE154" s="264"/>
      <c r="BF154" s="264"/>
      <c r="BG154" s="264"/>
      <c r="BH154" s="264"/>
      <c r="BI154" s="264"/>
      <c r="BJ154" s="264"/>
      <c r="BK154" s="264"/>
      <c r="BL154" s="264"/>
      <c r="BM154" s="264"/>
      <c r="BN154" s="264"/>
      <c r="BO154" s="264"/>
      <c r="BP154" s="264"/>
      <c r="BQ154" s="264"/>
      <c r="BR154" s="264"/>
    </row>
    <row r="155" spans="1:70" s="261" customFormat="1" ht="91" hidden="1" x14ac:dyDescent="0.35">
      <c r="A155" s="399" t="s">
        <v>7</v>
      </c>
      <c r="B155" s="399" t="s">
        <v>60</v>
      </c>
      <c r="C155" s="399" t="s">
        <v>1435</v>
      </c>
      <c r="D155" s="305" t="s">
        <v>10</v>
      </c>
      <c r="E155" s="399" t="s">
        <v>60</v>
      </c>
      <c r="F155" s="399" t="s">
        <v>745</v>
      </c>
      <c r="G155" s="399" t="s">
        <v>197</v>
      </c>
      <c r="H155" s="396" t="s">
        <v>696</v>
      </c>
      <c r="I155" s="477">
        <v>24</v>
      </c>
      <c r="J155" s="396" t="s">
        <v>839</v>
      </c>
      <c r="K155" s="396" t="s">
        <v>1436</v>
      </c>
      <c r="L155" s="402"/>
      <c r="M155" s="308" t="s">
        <v>601</v>
      </c>
      <c r="N155" s="479">
        <v>45565</v>
      </c>
      <c r="O155" s="479" t="s">
        <v>888</v>
      </c>
      <c r="P155" s="345" t="s">
        <v>61</v>
      </c>
      <c r="Q155" s="312" t="s">
        <v>63</v>
      </c>
      <c r="R155" s="399" t="s">
        <v>47</v>
      </c>
      <c r="S155" s="399">
        <v>15</v>
      </c>
      <c r="T155" s="399" t="s">
        <v>60</v>
      </c>
      <c r="U155" s="399" t="s">
        <v>180</v>
      </c>
      <c r="V155" s="312">
        <v>10</v>
      </c>
      <c r="W155" s="399">
        <v>10</v>
      </c>
      <c r="X155" s="312">
        <v>10</v>
      </c>
      <c r="Y155" s="312">
        <v>10</v>
      </c>
      <c r="Z155" s="312">
        <v>10</v>
      </c>
      <c r="AA155" s="510">
        <f t="shared" si="58"/>
        <v>50</v>
      </c>
      <c r="AB155" s="303" t="s">
        <v>1436</v>
      </c>
      <c r="AC155" s="318">
        <f t="shared" si="53"/>
        <v>0</v>
      </c>
      <c r="AD155" s="318">
        <f t="shared" si="53"/>
        <v>0</v>
      </c>
      <c r="AE155" s="318">
        <f t="shared" si="53"/>
        <v>0</v>
      </c>
      <c r="AF155" s="318">
        <f t="shared" si="53"/>
        <v>0</v>
      </c>
      <c r="AG155" s="347" t="str">
        <f>IF(AV$8=H155,$J155,0)</f>
        <v>Active</v>
      </c>
      <c r="AH155" s="318">
        <f t="shared" si="54"/>
        <v>0</v>
      </c>
      <c r="AI155" s="318">
        <f t="shared" si="54"/>
        <v>0</v>
      </c>
      <c r="AJ155" s="318">
        <f t="shared" si="54"/>
        <v>0</v>
      </c>
      <c r="AK155" s="318">
        <f t="shared" si="54"/>
        <v>0</v>
      </c>
      <c r="AL155" s="347" t="str">
        <f>IF(AV$8=H155,$D155,0)</f>
        <v>DEQ</v>
      </c>
      <c r="AM155" s="318">
        <f t="shared" si="55"/>
        <v>0</v>
      </c>
      <c r="AN155" s="318">
        <f t="shared" si="55"/>
        <v>0</v>
      </c>
      <c r="AO155" s="318">
        <f t="shared" si="55"/>
        <v>0</v>
      </c>
      <c r="AP155" s="318">
        <f t="shared" si="55"/>
        <v>0</v>
      </c>
      <c r="AQ155" s="348" t="str">
        <f>IF(AV$8=H155,$M155,0)</f>
        <v>Nicole Sandberg</v>
      </c>
      <c r="AR155" s="318">
        <f t="shared" si="57"/>
        <v>0</v>
      </c>
      <c r="AS155" s="318">
        <f t="shared" si="57"/>
        <v>0</v>
      </c>
      <c r="AT155" s="318">
        <f t="shared" si="57"/>
        <v>0</v>
      </c>
      <c r="AU155" s="318">
        <f t="shared" si="57"/>
        <v>0</v>
      </c>
      <c r="AV155" s="320">
        <f>IF(AV$8=H155,$I155,0)</f>
        <v>24</v>
      </c>
      <c r="AW155" s="318">
        <f t="shared" si="56"/>
        <v>0</v>
      </c>
      <c r="AX155" s="318">
        <f t="shared" si="56"/>
        <v>0</v>
      </c>
      <c r="AY155" s="318">
        <f t="shared" si="56"/>
        <v>0</v>
      </c>
      <c r="AZ155" s="318">
        <f t="shared" si="56"/>
        <v>0</v>
      </c>
      <c r="BA155" s="511">
        <f t="shared" si="51"/>
        <v>24</v>
      </c>
      <c r="BB155" s="512">
        <f t="shared" si="52"/>
        <v>0.48</v>
      </c>
      <c r="BC155" s="264"/>
      <c r="BD155" s="264"/>
      <c r="BE155" s="264"/>
      <c r="BF155" s="275"/>
      <c r="BG155" s="275"/>
      <c r="BH155" s="275"/>
      <c r="BI155" s="275"/>
      <c r="BJ155" s="275"/>
      <c r="BK155" s="275"/>
      <c r="BL155" s="275"/>
      <c r="BM155" s="275"/>
      <c r="BN155" s="275"/>
      <c r="BO155" s="275"/>
      <c r="BP155" s="275"/>
      <c r="BQ155" s="275"/>
      <c r="BR155" s="275"/>
    </row>
    <row r="156" spans="1:70" ht="221" x14ac:dyDescent="0.35">
      <c r="A156" s="324" t="s">
        <v>7</v>
      </c>
      <c r="B156" s="325" t="s">
        <v>60</v>
      </c>
      <c r="C156" s="324" t="s">
        <v>1435</v>
      </c>
      <c r="D156" s="468" t="s">
        <v>10</v>
      </c>
      <c r="E156" s="325" t="s">
        <v>60</v>
      </c>
      <c r="F156" s="324" t="s">
        <v>745</v>
      </c>
      <c r="G156" s="324" t="s">
        <v>1559</v>
      </c>
      <c r="H156" s="455" t="s">
        <v>699</v>
      </c>
      <c r="I156" s="270">
        <v>25</v>
      </c>
      <c r="J156" s="446" t="s">
        <v>839</v>
      </c>
      <c r="K156" s="270" t="s">
        <v>1437</v>
      </c>
      <c r="L156" s="270" t="s">
        <v>1332</v>
      </c>
      <c r="M156" s="463" t="s">
        <v>601</v>
      </c>
      <c r="N156" s="447">
        <v>45565</v>
      </c>
      <c r="O156" s="447" t="s">
        <v>888</v>
      </c>
      <c r="P156" s="472" t="s">
        <v>61</v>
      </c>
      <c r="Q156" s="458" t="s">
        <v>63</v>
      </c>
      <c r="R156" s="325" t="s">
        <v>47</v>
      </c>
      <c r="S156" s="325">
        <v>15</v>
      </c>
      <c r="T156" s="325" t="s">
        <v>60</v>
      </c>
      <c r="U156" s="325" t="s">
        <v>180</v>
      </c>
      <c r="V156" s="349">
        <v>2</v>
      </c>
      <c r="W156" s="325">
        <v>2</v>
      </c>
      <c r="X156" s="349">
        <v>2</v>
      </c>
      <c r="Y156" s="349">
        <v>2</v>
      </c>
      <c r="Z156" s="349">
        <v>2</v>
      </c>
      <c r="AA156" s="325">
        <f t="shared" si="58"/>
        <v>10</v>
      </c>
      <c r="AB156" s="307" t="s">
        <v>1436</v>
      </c>
      <c r="AC156" s="444" t="str">
        <f t="shared" si="53"/>
        <v xml:space="preserve">DEQ continued its effort to strengthen its relationships with other agencies to further nonpoint source efforts. During FY2020FY2021, DEQ staff engaged in or participated in at least two agency/partner meetings or events per month for a total of a minimum of 24 in the last year. This included:
• 14 16 meetings with DCR (to discuss interagency priorities and agricultural programs and practices);
• 3 meetings with VDH (to discuss new septic requirements);
• 2 3meetings with VDE (to identify priorities in resource extraction);
• 2 with VDEM (to identify opportunities to integrate water quality and hazard planning); and
• 1 meeting with SERCAP (to discuss continued partnership and opportunities for septic program).
• 3 meetings with other miscellaneous agencies
DEQ NPS staff also regularly engage with other programs within DEQ, such as the Clean Water Finance (to integrate revolving fund programs) and Coastal Zone Management.
</v>
      </c>
      <c r="AD156" s="318">
        <f t="shared" si="53"/>
        <v>0</v>
      </c>
      <c r="AE156" s="318">
        <f t="shared" si="53"/>
        <v>0</v>
      </c>
      <c r="AF156" s="318">
        <f t="shared" si="53"/>
        <v>0</v>
      </c>
      <c r="AG156" s="347" t="s">
        <v>839</v>
      </c>
      <c r="AH156" s="444" t="str">
        <f t="shared" si="54"/>
        <v>Active</v>
      </c>
      <c r="AI156" s="318">
        <f t="shared" si="54"/>
        <v>0</v>
      </c>
      <c r="AJ156" s="318">
        <f t="shared" si="54"/>
        <v>0</v>
      </c>
      <c r="AK156" s="318">
        <f t="shared" si="54"/>
        <v>0</v>
      </c>
      <c r="AL156" s="348" t="s">
        <v>10</v>
      </c>
      <c r="AM156" s="444" t="str">
        <f t="shared" si="55"/>
        <v>DEQ/ Partners</v>
      </c>
      <c r="AN156" s="318">
        <f t="shared" si="55"/>
        <v>0</v>
      </c>
      <c r="AO156" s="318">
        <f t="shared" si="55"/>
        <v>0</v>
      </c>
      <c r="AP156" s="318">
        <f t="shared" si="55"/>
        <v>0</v>
      </c>
      <c r="AQ156" s="348" t="s">
        <v>601</v>
      </c>
      <c r="AR156" s="444" t="str">
        <f t="shared" si="57"/>
        <v>Nicole Sandberg</v>
      </c>
      <c r="AS156" s="318">
        <f t="shared" si="57"/>
        <v>0</v>
      </c>
      <c r="AT156" s="318">
        <f t="shared" si="57"/>
        <v>0</v>
      </c>
      <c r="AU156" s="318">
        <f t="shared" si="57"/>
        <v>0</v>
      </c>
      <c r="AV156" s="348">
        <v>24</v>
      </c>
      <c r="AW156" s="444">
        <f t="shared" si="56"/>
        <v>25</v>
      </c>
      <c r="AX156" s="318">
        <f t="shared" si="56"/>
        <v>0</v>
      </c>
      <c r="AY156" s="318">
        <f t="shared" si="56"/>
        <v>0</v>
      </c>
      <c r="AZ156" s="459">
        <f t="shared" si="56"/>
        <v>0</v>
      </c>
      <c r="BA156" s="455">
        <f t="shared" si="51"/>
        <v>49</v>
      </c>
      <c r="BB156" s="456">
        <f t="shared" si="52"/>
        <v>4.9000000000000004</v>
      </c>
      <c r="BC156" s="264"/>
      <c r="BD156" s="264"/>
      <c r="BE156" s="264"/>
      <c r="BF156" s="264"/>
      <c r="BG156" s="264"/>
      <c r="BH156" s="264"/>
      <c r="BI156" s="264"/>
      <c r="BJ156" s="264"/>
      <c r="BK156" s="264"/>
      <c r="BL156" s="264"/>
      <c r="BM156" s="264"/>
      <c r="BN156" s="264"/>
      <c r="BO156" s="264"/>
      <c r="BP156" s="264"/>
      <c r="BQ156" s="264"/>
      <c r="BR156" s="264"/>
    </row>
    <row r="157" spans="1:70" s="261" customFormat="1" ht="117" hidden="1" x14ac:dyDescent="0.35">
      <c r="A157" s="497" t="s">
        <v>164</v>
      </c>
      <c r="B157" s="497" t="s">
        <v>439</v>
      </c>
      <c r="C157" s="497" t="s">
        <v>167</v>
      </c>
      <c r="D157" s="336" t="s">
        <v>10</v>
      </c>
      <c r="E157" s="497" t="s">
        <v>439</v>
      </c>
      <c r="F157" s="497" t="s">
        <v>740</v>
      </c>
      <c r="G157" s="497" t="s">
        <v>186</v>
      </c>
      <c r="H157" s="498" t="s">
        <v>696</v>
      </c>
      <c r="I157" s="499">
        <v>1</v>
      </c>
      <c r="J157" s="498" t="s">
        <v>839</v>
      </c>
      <c r="K157" s="498" t="s">
        <v>1193</v>
      </c>
      <c r="L157" s="517"/>
      <c r="M157" s="338" t="s">
        <v>845</v>
      </c>
      <c r="N157" s="501">
        <v>45565</v>
      </c>
      <c r="O157" s="501" t="s">
        <v>888</v>
      </c>
      <c r="P157" s="339" t="s">
        <v>10</v>
      </c>
      <c r="Q157" s="335" t="s">
        <v>168</v>
      </c>
      <c r="R157" s="497" t="s">
        <v>16</v>
      </c>
      <c r="S157" s="506" t="s">
        <v>181</v>
      </c>
      <c r="T157" s="497" t="s">
        <v>166</v>
      </c>
      <c r="U157" s="507" t="s">
        <v>170</v>
      </c>
      <c r="V157" s="335">
        <v>1</v>
      </c>
      <c r="W157" s="356">
        <v>1</v>
      </c>
      <c r="X157" s="356">
        <v>1</v>
      </c>
      <c r="Y157" s="356">
        <v>1</v>
      </c>
      <c r="Z157" s="356">
        <v>1</v>
      </c>
      <c r="AA157" s="502">
        <f t="shared" si="58"/>
        <v>5</v>
      </c>
      <c r="AB157" s="303" t="s">
        <v>1193</v>
      </c>
      <c r="AC157" s="318">
        <f t="shared" si="53"/>
        <v>0</v>
      </c>
      <c r="AD157" s="318">
        <f t="shared" si="53"/>
        <v>0</v>
      </c>
      <c r="AE157" s="318">
        <f t="shared" si="53"/>
        <v>0</v>
      </c>
      <c r="AF157" s="318">
        <f t="shared" si="53"/>
        <v>0</v>
      </c>
      <c r="AG157" s="347" t="str">
        <f>IF(AV$8=H157,$J157,0)</f>
        <v>Active</v>
      </c>
      <c r="AH157" s="318">
        <f t="shared" si="54"/>
        <v>0</v>
      </c>
      <c r="AI157" s="318">
        <f t="shared" si="54"/>
        <v>0</v>
      </c>
      <c r="AJ157" s="318">
        <f t="shared" si="54"/>
        <v>0</v>
      </c>
      <c r="AK157" s="318">
        <f t="shared" si="54"/>
        <v>0</v>
      </c>
      <c r="AL157" s="347" t="str">
        <f>IF(AV$8=H157,$D157,0)</f>
        <v>DEQ</v>
      </c>
      <c r="AM157" s="318">
        <f t="shared" si="55"/>
        <v>0</v>
      </c>
      <c r="AN157" s="318">
        <f t="shared" si="55"/>
        <v>0</v>
      </c>
      <c r="AO157" s="318">
        <f t="shared" si="55"/>
        <v>0</v>
      </c>
      <c r="AP157" s="318">
        <f t="shared" si="55"/>
        <v>0</v>
      </c>
      <c r="AQ157" s="348" t="str">
        <f>IF(AV$8=H157,$M157,0)</f>
        <v>[DEQ Staff]</v>
      </c>
      <c r="AR157" s="318">
        <f t="shared" si="57"/>
        <v>0</v>
      </c>
      <c r="AS157" s="318">
        <f t="shared" si="57"/>
        <v>0</v>
      </c>
      <c r="AT157" s="318">
        <f t="shared" si="57"/>
        <v>0</v>
      </c>
      <c r="AU157" s="318">
        <f t="shared" si="57"/>
        <v>0</v>
      </c>
      <c r="AV157" s="320">
        <f>IF(AV$8=H157,$I157,0)</f>
        <v>1</v>
      </c>
      <c r="AW157" s="318">
        <f t="shared" si="56"/>
        <v>0</v>
      </c>
      <c r="AX157" s="318">
        <f t="shared" si="56"/>
        <v>0</v>
      </c>
      <c r="AY157" s="318">
        <f t="shared" si="56"/>
        <v>0</v>
      </c>
      <c r="AZ157" s="318">
        <f t="shared" si="56"/>
        <v>0</v>
      </c>
      <c r="BA157" s="503">
        <f t="shared" si="51"/>
        <v>1</v>
      </c>
      <c r="BB157" s="504">
        <f t="shared" si="52"/>
        <v>0.2</v>
      </c>
      <c r="BC157" s="264"/>
      <c r="BD157" s="264"/>
      <c r="BE157" s="264"/>
      <c r="BF157" s="275"/>
      <c r="BG157" s="275"/>
      <c r="BH157" s="275"/>
      <c r="BI157" s="275"/>
      <c r="BJ157" s="275"/>
      <c r="BK157" s="275"/>
      <c r="BL157" s="275"/>
      <c r="BM157" s="275"/>
      <c r="BN157" s="275"/>
      <c r="BO157" s="275"/>
      <c r="BP157" s="275"/>
      <c r="BQ157" s="275"/>
      <c r="BR157" s="275"/>
    </row>
    <row r="158" spans="1:70" ht="117" x14ac:dyDescent="0.35">
      <c r="A158" s="525" t="s">
        <v>164</v>
      </c>
      <c r="B158" s="452" t="s">
        <v>439</v>
      </c>
      <c r="C158" s="525" t="s">
        <v>167</v>
      </c>
      <c r="D158" s="469" t="s">
        <v>10</v>
      </c>
      <c r="E158" s="452" t="s">
        <v>439</v>
      </c>
      <c r="F158" s="525" t="s">
        <v>740</v>
      </c>
      <c r="G158" s="525" t="s">
        <v>1560</v>
      </c>
      <c r="H158" s="525" t="s">
        <v>699</v>
      </c>
      <c r="I158" s="525">
        <v>1</v>
      </c>
      <c r="J158" s="525" t="s">
        <v>839</v>
      </c>
      <c r="K158" s="525" t="s">
        <v>1512</v>
      </c>
      <c r="L158" s="453" t="s">
        <v>1332</v>
      </c>
      <c r="M158" s="463" t="s">
        <v>601</v>
      </c>
      <c r="N158" s="526">
        <v>45565</v>
      </c>
      <c r="O158" s="526" t="s">
        <v>888</v>
      </c>
      <c r="P158" s="470" t="s">
        <v>10</v>
      </c>
      <c r="Q158" s="460" t="s">
        <v>168</v>
      </c>
      <c r="R158" s="452" t="s">
        <v>16</v>
      </c>
      <c r="S158" s="529" t="s">
        <v>181</v>
      </c>
      <c r="T158" s="452" t="s">
        <v>166</v>
      </c>
      <c r="U158" s="530" t="s">
        <v>170</v>
      </c>
      <c r="V158" s="356">
        <v>1</v>
      </c>
      <c r="W158" s="452">
        <v>1</v>
      </c>
      <c r="X158" s="356">
        <v>1</v>
      </c>
      <c r="Y158" s="356">
        <v>1</v>
      </c>
      <c r="Z158" s="356">
        <v>1</v>
      </c>
      <c r="AA158" s="452">
        <f t="shared" si="58"/>
        <v>5</v>
      </c>
      <c r="AB158" s="337" t="s">
        <v>1193</v>
      </c>
      <c r="AC158" s="444" t="str">
        <f t="shared" si="53"/>
        <v xml:space="preserve">A status report on Watershed Roundtables was provided. Activity has been consistent from previous years.  During FY2021, out of the 14 river basins with historic watershed roundtables statewide, 11 (79%) roundtables were active </v>
      </c>
      <c r="AD158" s="318">
        <f t="shared" si="53"/>
        <v>0</v>
      </c>
      <c r="AE158" s="318">
        <f t="shared" si="53"/>
        <v>0</v>
      </c>
      <c r="AF158" s="318">
        <f t="shared" si="53"/>
        <v>0</v>
      </c>
      <c r="AG158" s="347" t="s">
        <v>839</v>
      </c>
      <c r="AH158" s="444" t="str">
        <f t="shared" si="54"/>
        <v>Active</v>
      </c>
      <c r="AI158" s="318">
        <f t="shared" si="54"/>
        <v>0</v>
      </c>
      <c r="AJ158" s="318">
        <f t="shared" si="54"/>
        <v>0</v>
      </c>
      <c r="AK158" s="318">
        <f t="shared" si="54"/>
        <v>0</v>
      </c>
      <c r="AL158" s="348" t="s">
        <v>10</v>
      </c>
      <c r="AM158" s="444" t="str">
        <f t="shared" si="55"/>
        <v>DEQ</v>
      </c>
      <c r="AN158" s="318">
        <f t="shared" si="55"/>
        <v>0</v>
      </c>
      <c r="AO158" s="318">
        <f t="shared" si="55"/>
        <v>0</v>
      </c>
      <c r="AP158" s="318">
        <f t="shared" si="55"/>
        <v>0</v>
      </c>
      <c r="AQ158" s="348" t="s">
        <v>845</v>
      </c>
      <c r="AR158" s="444" t="str">
        <f t="shared" si="57"/>
        <v>Nicole Sandberg</v>
      </c>
      <c r="AS158" s="318">
        <f t="shared" si="57"/>
        <v>0</v>
      </c>
      <c r="AT158" s="318">
        <f t="shared" si="57"/>
        <v>0</v>
      </c>
      <c r="AU158" s="318">
        <f t="shared" si="57"/>
        <v>0</v>
      </c>
      <c r="AV158" s="357">
        <v>1</v>
      </c>
      <c r="AW158" s="444">
        <f t="shared" si="56"/>
        <v>1</v>
      </c>
      <c r="AX158" s="318">
        <f t="shared" si="56"/>
        <v>0</v>
      </c>
      <c r="AY158" s="318">
        <f t="shared" si="56"/>
        <v>0</v>
      </c>
      <c r="AZ158" s="459">
        <f t="shared" si="56"/>
        <v>0</v>
      </c>
      <c r="BA158" s="527">
        <f t="shared" si="51"/>
        <v>2</v>
      </c>
      <c r="BB158" s="528">
        <f t="shared" si="52"/>
        <v>0.4</v>
      </c>
      <c r="BC158" s="264"/>
      <c r="BD158" s="264"/>
      <c r="BE158" s="264"/>
      <c r="BF158" s="264"/>
      <c r="BG158" s="264"/>
      <c r="BH158" s="264"/>
      <c r="BI158" s="264"/>
      <c r="BJ158" s="264"/>
      <c r="BK158" s="264"/>
      <c r="BL158" s="264"/>
      <c r="BM158" s="264"/>
      <c r="BN158" s="264"/>
      <c r="BO158" s="264"/>
      <c r="BP158" s="264"/>
      <c r="BQ158" s="264"/>
      <c r="BR158" s="264"/>
    </row>
    <row r="170" spans="12:12" x14ac:dyDescent="0.35">
      <c r="L170" s="545"/>
    </row>
    <row r="171" spans="12:12" x14ac:dyDescent="0.35">
      <c r="L171" s="545"/>
    </row>
    <row r="172" spans="12:12" x14ac:dyDescent="0.35">
      <c r="L172" s="545"/>
    </row>
    <row r="173" spans="12:12" x14ac:dyDescent="0.35">
      <c r="L173" s="545"/>
    </row>
    <row r="174" spans="12:12" x14ac:dyDescent="0.35">
      <c r="L174" s="545"/>
    </row>
  </sheetData>
  <sheetProtection algorithmName="SHA-512" hashValue="cWmylgiey14JbCNSA15NTVFbb3ciUOh8s0S48QsoDTtSg1d6PMjTj5gN01Ynm3ZazoPmYtVb0Ry1CsMOx7kXbA==" saltValue="de9ymoT/Al28s0z9q35awA==" spinCount="100000" sheet="1" objects="1" scenarios="1" formatCells="0" formatColumns="0" formatRows="0" insertHyperlinks="0" sort="0" autoFilter="0"/>
  <autoFilter ref="A8:BE158">
    <filterColumn colId="7">
      <filters>
        <filter val="FY21"/>
      </filters>
    </filterColumn>
    <sortState ref="A8:BE157">
      <sortCondition ref="H7:H157"/>
    </sortState>
  </autoFilter>
  <sortState ref="A8:BB157">
    <sortCondition ref="A8:A157"/>
    <sortCondition ref="B8:B157"/>
    <sortCondition ref="E8:E157"/>
    <sortCondition ref="H8:H157"/>
  </sortState>
  <dataConsolidate/>
  <customSheetViews>
    <customSheetView guid="{8E7A659F-1F78-41E1-A901-E72DF8119CBB}" scale="110" hiddenRows="1" hiddenColumns="1" topLeftCell="A2">
      <pane ySplit="4" topLeftCell="A347" activePane="bottomLeft" state="frozen"/>
      <selection pane="bottomLeft" activeCell="F347" sqref="F347"/>
      <pageMargins left="0.7" right="0.7" top="0.75" bottom="0.75" header="0.3" footer="0.3"/>
      <pageSetup orientation="portrait" r:id="rId1"/>
    </customSheetView>
    <customSheetView guid="{12AE7722-B0A3-4C2A-98B5-2DE188FD685E}" scale="110" hiddenRows="1" hiddenColumns="1" topLeftCell="B179">
      <selection activeCell="F172" sqref="F172"/>
      <pageMargins left="0.7" right="0.7" top="0.75" bottom="0.75" header="0.3" footer="0.3"/>
      <pageSetup orientation="portrait" r:id="rId2"/>
    </customSheetView>
    <customSheetView guid="{04AB7A58-4366-4A28-AC89-CED3F78B7D40}" scale="110" showPageBreaks="1" fitToPage="1" printArea="1" filter="1" showAutoFilter="1" hiddenRows="1" hiddenColumns="1">
      <pane xSplit="3" ySplit="6" topLeftCell="D58" activePane="bottomRight" state="frozen"/>
      <selection pane="bottomRight" activeCell="E69" sqref="E69"/>
      <pageMargins left="0.25" right="0.25" top="0.5" bottom="0.55000000000000004" header="0.3" footer="0.45"/>
      <pageSetup scale="69" fitToHeight="0" orientation="landscape" r:id="rId3"/>
      <autoFilter ref="A7:BE378">
        <filterColumn colId="7">
          <filters>
            <filter val="FY20"/>
          </filters>
        </filterColumn>
      </autoFilter>
    </customSheetView>
  </customSheetViews>
  <mergeCells count="1">
    <mergeCell ref="C4:K4"/>
  </mergeCells>
  <hyperlinks>
    <hyperlink ref="L105" r:id="rId4" display="https://www.deq.virginia.gov/Programs/Water/WaterQualityInformationTMDLs/TMDL/TMDLDevelopment/TMDLProgramPriorities.aspx"/>
    <hyperlink ref="L109" r:id="rId5" display="https://www.deq.virginia.gov/Programs/Water/WaterQualityInformationTMDLs/TMDL/TMDLImplementation/TMDLImplementationPlans.aspx"/>
    <hyperlink ref="L111" r:id="rId6" display="https://www.deq.virginia.gov/Programs/Water/WaterQualityInformationTMDLs/TMDL/TMDLImplementation/TMDLImplementationPlans.aspx"/>
    <hyperlink ref="L107" r:id="rId7" display="https://www.deq.virginia.gov/Programs/Water/WaterQualityInformationTMDLs/TMDL/TMDLImplementation/TMDLImplementationPlans.aspx"/>
    <hyperlink ref="L153" r:id="rId8" display="http://www.deq.virginia.gov/Programs/Water/WaterQualityInformationTMDLs/WaterQualitySuccessStories/VirginiasNonpointSourcePollutionProgramSuccessStories.aspx"/>
    <hyperlink ref="L126" r:id="rId9" display="https://www.deq.virginia.gov/water/water-quality/assessments/integrated-report"/>
  </hyperlinks>
  <pageMargins left="0.25" right="0.25" top="0.5" bottom="0.55000000000000004" header="0.3" footer="0.45"/>
  <pageSetup paperSize="5" scale="62" fitToHeight="0" orientation="landscape" r:id="rId10"/>
  <legacyDrawing r:id="rId11"/>
  <extLst>
    <ext xmlns:x14="http://schemas.microsoft.com/office/spreadsheetml/2009/9/main" uri="{CCE6A557-97BC-4b89-ADB6-D9C93CAAB3DF}">
      <x14:dataValidations xmlns:xm="http://schemas.microsoft.com/office/excel/2006/main" count="7">
        <x14:dataValidation type="list" allowBlank="1" showInputMessage="1" showErrorMessage="1">
          <x14:formula1>
            <xm:f>LU_All!$B$4:$B$12</xm:f>
          </x14:formula1>
          <xm:sqref>A56 A85</xm:sqref>
        </x14:dataValidation>
        <x14:dataValidation type="list" allowBlank="1" showInputMessage="1" showErrorMessage="1">
          <x14:formula1>
            <xm:f>LU_All!$O$3:$V$3</xm:f>
          </x14:formula1>
          <xm:sqref>A2 A23:A24 A144:A145 A113:A114 A83:A84 A53:A54</xm:sqref>
        </x14:dataValidation>
        <x14:dataValidation type="list" allowBlank="1" showInputMessage="1" showErrorMessage="1">
          <x14:formula1>
            <xm:f>LU_All!$B$15:$B$22</xm:f>
          </x14:formula1>
          <xm:sqref>H2 H9:H158</xm:sqref>
        </x14:dataValidation>
        <x14:dataValidation type="list" allowBlank="1" showInputMessage="1" showErrorMessage="1">
          <x14:formula1>
            <xm:f>LU_All!$B$25:$B$30</xm:f>
          </x14:formula1>
          <xm:sqref>J2 J9:J158</xm:sqref>
        </x14:dataValidation>
        <x14:dataValidation type="list" allowBlank="1" showInputMessage="1" showErrorMessage="1">
          <x14:formula1>
            <xm:f>LU_All!$B$31:$B$40</xm:f>
          </x14:formula1>
          <xm:sqref>M2:O2 M9:M158</xm:sqref>
        </x14:dataValidation>
        <x14:dataValidation type="list" allowBlank="1" showInputMessage="1" showErrorMessage="1">
          <x14:formula1>
            <xm:f>LU_All!$F$3:$F$26</xm:f>
          </x14:formula1>
          <xm:sqref>D2 D9:D158</xm:sqref>
        </x14:dataValidation>
        <x14:dataValidation type="list" allowBlank="1" showInputMessage="1" showErrorMessage="1">
          <x14:formula1>
            <xm:f>OFFSET(LU_All!$O$3,1,MATCH($A2,LU_All!$O$3:$V$3,0)-1,15,1)</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 sqref="A4:XFD373"/>
    </sheetView>
  </sheetViews>
  <sheetFormatPr defaultRowHeight="14.5" x14ac:dyDescent="0.35"/>
  <sheetData/>
  <customSheetViews>
    <customSheetView guid="{8E7A659F-1F78-41E1-A901-E72DF8119CBB}" state="hidden">
      <selection activeCell="A4" sqref="A4:XFD373"/>
      <pageMargins left="0.7" right="0.7" top="0.75" bottom="0.75" header="0.3" footer="0.3"/>
    </customSheetView>
    <customSheetView guid="{12AE7722-B0A3-4C2A-98B5-2DE188FD685E}" state="hidden">
      <selection activeCell="A4" sqref="A4:XFD373"/>
      <pageMargins left="0.7" right="0.7" top="0.75" bottom="0.75" header="0.3" footer="0.3"/>
    </customSheetView>
    <customSheetView guid="{04AB7A58-4366-4A28-AC89-CED3F78B7D40}" state="hidden">
      <selection activeCell="A4" sqref="A4:XFD373"/>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A7" sqref="A7:XFD10"/>
    </sheetView>
  </sheetViews>
  <sheetFormatPr defaultRowHeight="14.5" x14ac:dyDescent="0.35"/>
  <sheetData/>
  <customSheetViews>
    <customSheetView guid="{8E7A659F-1F78-41E1-A901-E72DF8119CBB}" state="hidden" topLeftCell="A7">
      <selection activeCell="A7" sqref="A7:XFD10"/>
      <pageMargins left="0.7" right="0.7" top="0.75" bottom="0.75" header="0.3" footer="0.3"/>
    </customSheetView>
    <customSheetView guid="{12AE7722-B0A3-4C2A-98B5-2DE188FD685E}" state="hidden" topLeftCell="A7">
      <selection activeCell="A7" sqref="A7:XFD10"/>
      <pageMargins left="0.7" right="0.7" top="0.75" bottom="0.75" header="0.3" footer="0.3"/>
    </customSheetView>
    <customSheetView guid="{04AB7A58-4366-4A28-AC89-CED3F78B7D40}" state="hidden" topLeftCell="A7">
      <selection activeCell="A7" sqref="A7:XFD10"/>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O21"/>
  <sheetViews>
    <sheetView workbookViewId="0">
      <selection activeCell="F35" sqref="F35"/>
    </sheetView>
  </sheetViews>
  <sheetFormatPr defaultRowHeight="14.5" x14ac:dyDescent="0.35"/>
  <sheetData>
    <row r="4" spans="3:15" ht="15" thickBot="1" x14ac:dyDescent="0.4">
      <c r="C4" s="9"/>
    </row>
    <row r="5" spans="3:15" x14ac:dyDescent="0.35">
      <c r="C5" s="9"/>
      <c r="F5" s="221" t="s">
        <v>788</v>
      </c>
      <c r="G5" s="222" t="s">
        <v>789</v>
      </c>
      <c r="H5" s="222" t="s">
        <v>790</v>
      </c>
      <c r="I5" s="222" t="s">
        <v>791</v>
      </c>
      <c r="J5" s="222"/>
      <c r="K5" s="222" t="s">
        <v>792</v>
      </c>
      <c r="L5" s="223" t="s">
        <v>793</v>
      </c>
      <c r="M5" s="223" t="s">
        <v>794</v>
      </c>
      <c r="N5" s="223" t="s">
        <v>795</v>
      </c>
      <c r="O5" s="224" t="s">
        <v>784</v>
      </c>
    </row>
    <row r="6" spans="3:15" x14ac:dyDescent="0.35">
      <c r="C6" s="9"/>
      <c r="F6" s="225" t="s">
        <v>796</v>
      </c>
      <c r="G6" s="226" t="s">
        <v>797</v>
      </c>
      <c r="H6" s="227">
        <v>41533</v>
      </c>
      <c r="I6" s="227">
        <v>43100</v>
      </c>
      <c r="J6" s="227"/>
      <c r="K6" s="227">
        <v>43100</v>
      </c>
      <c r="L6" s="228">
        <v>2933000</v>
      </c>
      <c r="M6" s="229" t="s">
        <v>798</v>
      </c>
      <c r="N6" s="229" t="s">
        <v>799</v>
      </c>
      <c r="O6" s="230" t="s">
        <v>800</v>
      </c>
    </row>
    <row r="7" spans="3:15" x14ac:dyDescent="0.35">
      <c r="C7" s="71" t="s">
        <v>837</v>
      </c>
      <c r="F7" s="225" t="s">
        <v>801</v>
      </c>
      <c r="G7" s="226" t="s">
        <v>802</v>
      </c>
      <c r="H7" s="227">
        <v>41869</v>
      </c>
      <c r="I7" s="227">
        <v>43465</v>
      </c>
      <c r="J7" s="227"/>
      <c r="K7" s="227">
        <v>43465</v>
      </c>
      <c r="L7" s="228">
        <v>3135922</v>
      </c>
      <c r="M7" s="229" t="s">
        <v>798</v>
      </c>
      <c r="N7" s="229" t="s">
        <v>803</v>
      </c>
      <c r="O7" s="230" t="s">
        <v>804</v>
      </c>
    </row>
    <row r="8" spans="3:15" x14ac:dyDescent="0.35">
      <c r="C8" s="71"/>
      <c r="F8" s="225" t="s">
        <v>805</v>
      </c>
      <c r="G8" s="226" t="s">
        <v>806</v>
      </c>
      <c r="H8" s="227">
        <v>42208</v>
      </c>
      <c r="I8" s="227">
        <v>43646</v>
      </c>
      <c r="J8" s="227"/>
      <c r="K8" s="227">
        <v>43465</v>
      </c>
      <c r="L8" s="228">
        <v>3070561</v>
      </c>
      <c r="M8" s="229" t="s">
        <v>798</v>
      </c>
      <c r="N8" s="229" t="s">
        <v>807</v>
      </c>
      <c r="O8" s="230" t="s">
        <v>808</v>
      </c>
    </row>
    <row r="9" spans="3:15" x14ac:dyDescent="0.35">
      <c r="C9" s="71" t="s">
        <v>787</v>
      </c>
      <c r="F9" s="225" t="s">
        <v>809</v>
      </c>
      <c r="G9" s="226" t="s">
        <v>810</v>
      </c>
      <c r="H9" s="231">
        <v>42548</v>
      </c>
      <c r="I9" s="231">
        <v>44012</v>
      </c>
      <c r="J9" s="231"/>
      <c r="K9" s="231">
        <v>43830</v>
      </c>
      <c r="L9" s="232">
        <v>3113192</v>
      </c>
      <c r="M9" s="229" t="s">
        <v>798</v>
      </c>
      <c r="N9" s="229" t="s">
        <v>811</v>
      </c>
      <c r="O9" s="230" t="s">
        <v>812</v>
      </c>
    </row>
    <row r="10" spans="3:15" x14ac:dyDescent="0.35">
      <c r="C10" s="9"/>
      <c r="F10" s="225" t="s">
        <v>813</v>
      </c>
      <c r="G10" s="233" t="s">
        <v>814</v>
      </c>
      <c r="H10" s="234">
        <v>42940</v>
      </c>
      <c r="I10" s="234">
        <v>44742</v>
      </c>
      <c r="J10" s="234"/>
      <c r="K10" s="234">
        <v>44561</v>
      </c>
      <c r="L10" s="235">
        <v>3245500</v>
      </c>
      <c r="M10" s="229" t="s">
        <v>798</v>
      </c>
      <c r="N10" s="229" t="s">
        <v>815</v>
      </c>
      <c r="O10" s="230" t="s">
        <v>816</v>
      </c>
    </row>
    <row r="11" spans="3:15" x14ac:dyDescent="0.35">
      <c r="C11" s="9"/>
      <c r="F11" s="225" t="s">
        <v>817</v>
      </c>
      <c r="G11" s="233" t="s">
        <v>818</v>
      </c>
      <c r="H11" s="234">
        <v>43282</v>
      </c>
      <c r="I11" s="234">
        <v>45107</v>
      </c>
      <c r="J11" s="234"/>
      <c r="K11" s="234">
        <v>44926</v>
      </c>
      <c r="L11" s="235">
        <v>3162400</v>
      </c>
      <c r="M11" s="229" t="s">
        <v>798</v>
      </c>
      <c r="N11" s="229" t="s">
        <v>819</v>
      </c>
      <c r="O11" s="230" t="s">
        <v>820</v>
      </c>
    </row>
    <row r="12" spans="3:15" x14ac:dyDescent="0.35">
      <c r="C12" s="9"/>
      <c r="F12" s="225" t="s">
        <v>821</v>
      </c>
      <c r="G12" s="233" t="s">
        <v>822</v>
      </c>
      <c r="H12" s="234">
        <v>43647</v>
      </c>
      <c r="I12" s="234">
        <v>45473</v>
      </c>
      <c r="J12" s="234"/>
      <c r="K12" s="234">
        <v>45291</v>
      </c>
      <c r="L12" s="235">
        <v>3162400</v>
      </c>
      <c r="M12" s="229" t="s">
        <v>798</v>
      </c>
      <c r="N12" s="229" t="s">
        <v>823</v>
      </c>
      <c r="O12" s="230" t="s">
        <v>824</v>
      </c>
    </row>
    <row r="13" spans="3:15" x14ac:dyDescent="0.35">
      <c r="C13" s="9"/>
      <c r="F13" s="225" t="s">
        <v>825</v>
      </c>
      <c r="G13" s="233" t="s">
        <v>826</v>
      </c>
      <c r="H13" s="234">
        <v>44013</v>
      </c>
      <c r="I13" s="234">
        <v>45838</v>
      </c>
      <c r="J13" s="234"/>
      <c r="K13" s="234">
        <v>45657</v>
      </c>
      <c r="L13" s="235">
        <v>3162400</v>
      </c>
      <c r="M13" s="229" t="s">
        <v>798</v>
      </c>
      <c r="N13" s="229" t="s">
        <v>827</v>
      </c>
      <c r="O13" s="230" t="s">
        <v>828</v>
      </c>
    </row>
    <row r="14" spans="3:15" x14ac:dyDescent="0.35">
      <c r="C14" s="9"/>
      <c r="F14" s="225" t="s">
        <v>829</v>
      </c>
      <c r="G14" s="233" t="s">
        <v>830</v>
      </c>
      <c r="H14" s="234">
        <v>44378</v>
      </c>
      <c r="I14" s="234">
        <v>46203</v>
      </c>
      <c r="J14" s="234"/>
      <c r="K14" s="234">
        <v>46022</v>
      </c>
      <c r="L14" s="235">
        <v>3162400</v>
      </c>
      <c r="M14" s="229" t="s">
        <v>798</v>
      </c>
      <c r="N14" s="229" t="s">
        <v>831</v>
      </c>
      <c r="O14" s="230" t="s">
        <v>832</v>
      </c>
    </row>
    <row r="15" spans="3:15" ht="15" thickBot="1" x14ac:dyDescent="0.4">
      <c r="C15" s="9"/>
      <c r="F15" s="236" t="s">
        <v>833</v>
      </c>
      <c r="G15" s="237" t="s">
        <v>834</v>
      </c>
      <c r="H15" s="238">
        <v>44743</v>
      </c>
      <c r="I15" s="238">
        <v>46568</v>
      </c>
      <c r="J15" s="238"/>
      <c r="K15" s="238">
        <v>46387</v>
      </c>
      <c r="L15" s="239">
        <v>3162400</v>
      </c>
      <c r="M15" s="240" t="s">
        <v>798</v>
      </c>
      <c r="N15" s="240" t="s">
        <v>835</v>
      </c>
      <c r="O15" s="241" t="s">
        <v>836</v>
      </c>
    </row>
    <row r="16" spans="3:15" x14ac:dyDescent="0.35">
      <c r="C16" s="9"/>
    </row>
    <row r="17" spans="3:3" x14ac:dyDescent="0.35">
      <c r="C17" s="9"/>
    </row>
    <row r="18" spans="3:3" x14ac:dyDescent="0.35">
      <c r="C18" s="9"/>
    </row>
    <row r="19" spans="3:3" x14ac:dyDescent="0.35">
      <c r="C19" s="9"/>
    </row>
    <row r="20" spans="3:3" x14ac:dyDescent="0.35">
      <c r="C20" s="9"/>
    </row>
    <row r="21" spans="3:3" x14ac:dyDescent="0.35">
      <c r="C21" s="9"/>
    </row>
  </sheetData>
  <customSheetViews>
    <customSheetView guid="{8E7A659F-1F78-41E1-A901-E72DF8119CBB}" state="hidden">
      <selection activeCell="F35" sqref="F35"/>
      <pageMargins left="0.7" right="0.7" top="0.75" bottom="0.75" header="0.3" footer="0.3"/>
    </customSheetView>
    <customSheetView guid="{12AE7722-B0A3-4C2A-98B5-2DE188FD685E}" state="hidden">
      <selection activeCell="F35" sqref="F35"/>
      <pageMargins left="0.7" right="0.7" top="0.75" bottom="0.75" header="0.3" footer="0.3"/>
    </customSheetView>
    <customSheetView guid="{04AB7A58-4366-4A28-AC89-CED3F78B7D40}" state="hidden">
      <selection activeCell="F35" sqref="F35"/>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78"/>
  <sheetViews>
    <sheetView showGridLines="0" topLeftCell="A50" workbookViewId="0">
      <selection activeCell="B103" sqref="B103"/>
    </sheetView>
  </sheetViews>
  <sheetFormatPr defaultRowHeight="14.5" x14ac:dyDescent="0.35"/>
  <cols>
    <col min="1" max="1" width="14.54296875" style="60" customWidth="1"/>
    <col min="2" max="2" width="92.26953125" customWidth="1"/>
    <col min="3" max="3" width="9.81640625" customWidth="1"/>
    <col min="4" max="4" width="14.7265625" customWidth="1"/>
    <col min="5" max="12" width="8.54296875" customWidth="1"/>
  </cols>
  <sheetData>
    <row r="3" spans="1:9" ht="29" x14ac:dyDescent="0.35">
      <c r="A3" s="122" t="s">
        <v>706</v>
      </c>
      <c r="B3" s="149" t="s">
        <v>293</v>
      </c>
      <c r="C3" s="148" t="s">
        <v>406</v>
      </c>
      <c r="D3" s="148" t="s">
        <v>448</v>
      </c>
      <c r="E3" s="135" t="s">
        <v>701</v>
      </c>
      <c r="F3" s="135" t="s">
        <v>702</v>
      </c>
      <c r="G3" s="135" t="s">
        <v>703</v>
      </c>
      <c r="H3" s="135" t="s">
        <v>704</v>
      </c>
      <c r="I3" s="135" t="s">
        <v>705</v>
      </c>
    </row>
    <row r="4" spans="1:9" x14ac:dyDescent="0.35">
      <c r="A4" s="126" t="s">
        <v>64</v>
      </c>
      <c r="B4" s="137" t="s">
        <v>660</v>
      </c>
      <c r="C4" s="138"/>
      <c r="D4" s="138"/>
      <c r="E4" s="150"/>
      <c r="F4" s="146"/>
      <c r="G4" s="146"/>
      <c r="H4" s="146"/>
      <c r="I4" s="146"/>
    </row>
    <row r="5" spans="1:9" ht="29" x14ac:dyDescent="0.35">
      <c r="A5" s="129"/>
      <c r="B5" s="123" t="s">
        <v>343</v>
      </c>
      <c r="C5" s="120" t="s">
        <v>55</v>
      </c>
      <c r="D5" s="120" t="s">
        <v>69</v>
      </c>
      <c r="E5" s="147"/>
      <c r="F5" s="144"/>
      <c r="G5" s="144"/>
      <c r="H5" s="144"/>
      <c r="I5" s="144"/>
    </row>
    <row r="6" spans="1:9" x14ac:dyDescent="0.35">
      <c r="A6" s="129"/>
      <c r="B6" s="123" t="s">
        <v>345</v>
      </c>
      <c r="C6" s="120" t="s">
        <v>344</v>
      </c>
      <c r="D6" s="120" t="s">
        <v>81</v>
      </c>
      <c r="E6" s="147"/>
      <c r="F6" s="144"/>
      <c r="G6" s="144"/>
      <c r="H6" s="144"/>
      <c r="I6" s="144"/>
    </row>
    <row r="7" spans="1:9" ht="29" x14ac:dyDescent="0.35">
      <c r="A7" s="129"/>
      <c r="B7" s="123" t="s">
        <v>347</v>
      </c>
      <c r="C7" s="120" t="s">
        <v>346</v>
      </c>
      <c r="D7" s="120" t="s">
        <v>73</v>
      </c>
      <c r="E7" s="147"/>
      <c r="F7" s="144"/>
      <c r="G7" s="144"/>
      <c r="H7" s="144"/>
      <c r="I7" s="144"/>
    </row>
    <row r="8" spans="1:9" ht="29" x14ac:dyDescent="0.35">
      <c r="A8" s="129"/>
      <c r="B8" s="123" t="s">
        <v>348</v>
      </c>
      <c r="C8" s="120">
        <v>5</v>
      </c>
      <c r="D8" s="120" t="s">
        <v>92</v>
      </c>
      <c r="E8" s="147"/>
      <c r="F8" s="144"/>
      <c r="G8" s="144"/>
      <c r="H8" s="144"/>
      <c r="I8" s="144"/>
    </row>
    <row r="9" spans="1:9" x14ac:dyDescent="0.35">
      <c r="A9" s="129"/>
      <c r="B9" s="123" t="s">
        <v>349</v>
      </c>
      <c r="C9" s="120" t="s">
        <v>55</v>
      </c>
      <c r="D9" s="120" t="s">
        <v>75</v>
      </c>
      <c r="E9" s="147"/>
      <c r="F9" s="144"/>
      <c r="G9" s="144"/>
      <c r="H9" s="144"/>
      <c r="I9" s="144"/>
    </row>
    <row r="10" spans="1:9" x14ac:dyDescent="0.35">
      <c r="A10" s="129"/>
      <c r="B10" s="123" t="s">
        <v>350</v>
      </c>
      <c r="C10" s="120" t="s">
        <v>170</v>
      </c>
      <c r="D10" s="120" t="s">
        <v>96</v>
      </c>
      <c r="E10" s="147"/>
      <c r="F10" s="144"/>
      <c r="G10" s="144"/>
      <c r="H10" s="144"/>
      <c r="I10" s="144"/>
    </row>
    <row r="11" spans="1:9" x14ac:dyDescent="0.35">
      <c r="A11" s="129"/>
      <c r="B11" s="139" t="s">
        <v>661</v>
      </c>
      <c r="C11" s="140"/>
      <c r="D11" s="141"/>
      <c r="E11" s="150"/>
      <c r="F11" s="146"/>
      <c r="G11" s="146"/>
      <c r="H11" s="146"/>
      <c r="I11" s="146"/>
    </row>
    <row r="12" spans="1:9" ht="29" x14ac:dyDescent="0.35">
      <c r="A12" s="129"/>
      <c r="B12" s="123" t="s">
        <v>351</v>
      </c>
      <c r="C12" s="120">
        <v>1</v>
      </c>
      <c r="D12" s="120" t="s">
        <v>78</v>
      </c>
      <c r="E12" s="147"/>
      <c r="F12" s="144"/>
      <c r="G12" s="144"/>
      <c r="H12" s="144"/>
      <c r="I12" s="144"/>
    </row>
    <row r="13" spans="1:9" x14ac:dyDescent="0.35">
      <c r="A13" s="129"/>
      <c r="B13" s="123" t="s">
        <v>352</v>
      </c>
      <c r="C13" s="120" t="s">
        <v>100</v>
      </c>
      <c r="D13" s="120" t="s">
        <v>78</v>
      </c>
      <c r="E13" s="147"/>
      <c r="F13" s="144"/>
      <c r="G13" s="144"/>
      <c r="H13" s="144"/>
      <c r="I13" s="144"/>
    </row>
    <row r="14" spans="1:9" ht="29" x14ac:dyDescent="0.35">
      <c r="A14" s="129"/>
      <c r="B14" s="123" t="s">
        <v>353</v>
      </c>
      <c r="C14" s="120" t="s">
        <v>55</v>
      </c>
      <c r="D14" s="120" t="s">
        <v>78</v>
      </c>
      <c r="E14" s="147"/>
      <c r="F14" s="144"/>
      <c r="G14" s="144"/>
      <c r="H14" s="144"/>
      <c r="I14" s="144"/>
    </row>
    <row r="15" spans="1:9" x14ac:dyDescent="0.35">
      <c r="A15" s="129"/>
      <c r="B15" s="139" t="s">
        <v>662</v>
      </c>
      <c r="C15" s="140"/>
      <c r="D15" s="141"/>
      <c r="E15" s="150"/>
      <c r="F15" s="146"/>
      <c r="G15" s="146"/>
      <c r="H15" s="146"/>
      <c r="I15" s="146"/>
    </row>
    <row r="16" spans="1:9" ht="29" x14ac:dyDescent="0.35">
      <c r="A16" s="129"/>
      <c r="B16" s="123" t="s">
        <v>354</v>
      </c>
      <c r="C16" s="120" t="s">
        <v>100</v>
      </c>
      <c r="D16" s="120" t="s">
        <v>81</v>
      </c>
      <c r="E16" s="147"/>
      <c r="F16" s="144"/>
      <c r="G16" s="144"/>
      <c r="H16" s="144"/>
      <c r="I16" s="144"/>
    </row>
    <row r="17" spans="1:9" x14ac:dyDescent="0.35">
      <c r="A17" s="129"/>
      <c r="B17" s="123" t="s">
        <v>355</v>
      </c>
      <c r="C17" s="120" t="s">
        <v>87</v>
      </c>
      <c r="D17" s="120" t="s">
        <v>85</v>
      </c>
      <c r="E17" s="147"/>
      <c r="F17" s="144"/>
      <c r="G17" s="144"/>
      <c r="H17" s="144"/>
      <c r="I17" s="144"/>
    </row>
    <row r="18" spans="1:9" x14ac:dyDescent="0.35">
      <c r="A18" s="129"/>
      <c r="B18" s="139" t="s">
        <v>663</v>
      </c>
      <c r="C18" s="140"/>
      <c r="D18" s="141"/>
      <c r="E18" s="150"/>
      <c r="F18" s="146"/>
      <c r="G18" s="146"/>
      <c r="H18" s="146"/>
      <c r="I18" s="146"/>
    </row>
    <row r="19" spans="1:9" ht="29" x14ac:dyDescent="0.35">
      <c r="A19" s="129"/>
      <c r="B19" s="123" t="s">
        <v>356</v>
      </c>
      <c r="C19" s="120" t="s">
        <v>87</v>
      </c>
      <c r="D19" s="120" t="s">
        <v>88</v>
      </c>
      <c r="E19" s="147"/>
      <c r="F19" s="144"/>
      <c r="G19" s="144"/>
      <c r="H19" s="144"/>
      <c r="I19" s="144"/>
    </row>
    <row r="20" spans="1:9" x14ac:dyDescent="0.35">
      <c r="A20" s="129"/>
      <c r="B20" s="123" t="s">
        <v>357</v>
      </c>
      <c r="C20" s="120" t="s">
        <v>100</v>
      </c>
      <c r="D20" s="120" t="s">
        <v>88</v>
      </c>
      <c r="E20" s="147"/>
      <c r="F20" s="144"/>
      <c r="G20" s="144"/>
      <c r="H20" s="144"/>
      <c r="I20" s="144"/>
    </row>
    <row r="21" spans="1:9" ht="29" x14ac:dyDescent="0.35">
      <c r="A21" s="128"/>
      <c r="B21" s="123" t="s">
        <v>358</v>
      </c>
      <c r="C21" s="120">
        <v>4</v>
      </c>
      <c r="D21" s="120" t="s">
        <v>88</v>
      </c>
      <c r="E21" s="147"/>
      <c r="F21" s="144"/>
      <c r="G21" s="144"/>
      <c r="H21" s="144"/>
      <c r="I21" s="144"/>
    </row>
    <row r="22" spans="1:9" ht="29" x14ac:dyDescent="0.35">
      <c r="A22" s="126" t="s">
        <v>386</v>
      </c>
      <c r="B22" s="139" t="s">
        <v>649</v>
      </c>
      <c r="C22" s="140"/>
      <c r="D22" s="141"/>
      <c r="E22" s="150"/>
      <c r="F22" s="146"/>
      <c r="G22" s="146"/>
      <c r="H22" s="146"/>
      <c r="I22" s="146"/>
    </row>
    <row r="23" spans="1:9" x14ac:dyDescent="0.35">
      <c r="A23" s="129"/>
      <c r="B23" s="123" t="s">
        <v>382</v>
      </c>
      <c r="C23" s="120">
        <v>1</v>
      </c>
      <c r="D23" s="120" t="s">
        <v>149</v>
      </c>
      <c r="E23" s="147"/>
      <c r="F23" s="144"/>
      <c r="G23" s="144"/>
      <c r="H23" s="144"/>
      <c r="I23" s="144"/>
    </row>
    <row r="24" spans="1:9" x14ac:dyDescent="0.35">
      <c r="A24" s="129"/>
      <c r="B24" s="139" t="s">
        <v>650</v>
      </c>
      <c r="C24" s="140"/>
      <c r="D24" s="141"/>
      <c r="E24" s="150"/>
      <c r="F24" s="146"/>
      <c r="G24" s="146"/>
      <c r="H24" s="146"/>
      <c r="I24" s="146"/>
    </row>
    <row r="25" spans="1:9" x14ac:dyDescent="0.35">
      <c r="A25" s="129"/>
      <c r="B25" s="123" t="s">
        <v>383</v>
      </c>
      <c r="C25" s="120">
        <v>1</v>
      </c>
      <c r="D25" s="120" t="s">
        <v>149</v>
      </c>
      <c r="E25" s="147"/>
      <c r="F25" s="144"/>
      <c r="G25" s="144"/>
      <c r="H25" s="144"/>
      <c r="I25" s="144"/>
    </row>
    <row r="26" spans="1:9" ht="29" x14ac:dyDescent="0.35">
      <c r="A26" s="129"/>
      <c r="B26" s="123" t="s">
        <v>384</v>
      </c>
      <c r="C26" s="120" t="s">
        <v>170</v>
      </c>
      <c r="D26" s="120" t="s">
        <v>149</v>
      </c>
      <c r="E26" s="147"/>
      <c r="F26" s="144"/>
      <c r="G26" s="144"/>
      <c r="H26" s="144"/>
      <c r="I26" s="144"/>
    </row>
    <row r="27" spans="1:9" ht="29" x14ac:dyDescent="0.35">
      <c r="A27" s="129"/>
      <c r="B27" s="123" t="s">
        <v>385</v>
      </c>
      <c r="C27" s="120">
        <v>5</v>
      </c>
      <c r="D27" s="120" t="s">
        <v>149</v>
      </c>
      <c r="E27" s="147"/>
      <c r="F27" s="144"/>
      <c r="G27" s="144"/>
      <c r="H27" s="144"/>
      <c r="I27" s="144"/>
    </row>
    <row r="28" spans="1:9" x14ac:dyDescent="0.35">
      <c r="A28" s="127" t="s">
        <v>152</v>
      </c>
      <c r="B28" s="139" t="s">
        <v>655</v>
      </c>
      <c r="C28" s="140"/>
      <c r="D28" s="141"/>
      <c r="E28" s="150"/>
      <c r="F28" s="146"/>
      <c r="G28" s="146"/>
      <c r="H28" s="146"/>
      <c r="I28" s="146"/>
    </row>
    <row r="29" spans="1:9" ht="43.5" x14ac:dyDescent="0.35">
      <c r="A29" s="129"/>
      <c r="B29" s="123" t="s">
        <v>388</v>
      </c>
      <c r="C29" s="120" t="s">
        <v>387</v>
      </c>
      <c r="D29" s="120" t="s">
        <v>389</v>
      </c>
      <c r="E29" s="147"/>
      <c r="F29" s="144"/>
      <c r="G29" s="144"/>
      <c r="H29" s="144"/>
      <c r="I29" s="144"/>
    </row>
    <row r="30" spans="1:9" x14ac:dyDescent="0.35">
      <c r="A30" s="129"/>
      <c r="B30" s="139" t="s">
        <v>651</v>
      </c>
      <c r="C30" s="140"/>
      <c r="D30" s="141"/>
      <c r="E30" s="150"/>
      <c r="F30" s="146"/>
      <c r="G30" s="146"/>
      <c r="H30" s="146"/>
      <c r="I30" s="146"/>
    </row>
    <row r="31" spans="1:9" x14ac:dyDescent="0.35">
      <c r="A31" s="129"/>
      <c r="B31" s="123" t="s">
        <v>390</v>
      </c>
      <c r="C31" s="120" t="s">
        <v>154</v>
      </c>
      <c r="D31" s="120" t="s">
        <v>155</v>
      </c>
      <c r="E31" s="147"/>
      <c r="F31" s="144"/>
      <c r="G31" s="144"/>
      <c r="H31" s="144"/>
      <c r="I31" s="144"/>
    </row>
    <row r="32" spans="1:9" x14ac:dyDescent="0.35">
      <c r="A32" s="129"/>
      <c r="B32" s="123" t="s">
        <v>391</v>
      </c>
      <c r="C32" s="120">
        <v>1</v>
      </c>
      <c r="D32" s="120" t="s">
        <v>163</v>
      </c>
      <c r="E32" s="147"/>
      <c r="F32" s="144"/>
      <c r="G32" s="144"/>
      <c r="H32" s="144"/>
      <c r="I32" s="144"/>
    </row>
    <row r="33" spans="1:9" x14ac:dyDescent="0.35">
      <c r="A33" s="129"/>
      <c r="B33" s="123" t="s">
        <v>392</v>
      </c>
      <c r="C33" s="120" t="s">
        <v>100</v>
      </c>
      <c r="D33" s="120" t="s">
        <v>163</v>
      </c>
      <c r="E33" s="147"/>
      <c r="F33" s="144"/>
      <c r="G33" s="144"/>
      <c r="H33" s="144"/>
      <c r="I33" s="144"/>
    </row>
    <row r="34" spans="1:9" x14ac:dyDescent="0.35">
      <c r="A34" s="129"/>
      <c r="B34" s="123" t="s">
        <v>393</v>
      </c>
      <c r="C34" s="120" t="s">
        <v>87</v>
      </c>
      <c r="D34" s="120" t="s">
        <v>163</v>
      </c>
      <c r="E34" s="147"/>
      <c r="F34" s="144"/>
      <c r="G34" s="144"/>
      <c r="H34" s="144"/>
      <c r="I34" s="144"/>
    </row>
    <row r="35" spans="1:9" x14ac:dyDescent="0.35">
      <c r="A35" s="129"/>
      <c r="B35" s="123" t="s">
        <v>394</v>
      </c>
      <c r="C35" s="120" t="s">
        <v>55</v>
      </c>
      <c r="D35" s="120" t="s">
        <v>163</v>
      </c>
      <c r="E35" s="147"/>
      <c r="F35" s="144"/>
      <c r="G35" s="144"/>
      <c r="H35" s="144"/>
      <c r="I35" s="144"/>
    </row>
    <row r="36" spans="1:9" x14ac:dyDescent="0.35">
      <c r="A36" s="129"/>
      <c r="B36" s="123" t="s">
        <v>395</v>
      </c>
      <c r="C36" s="120">
        <v>2</v>
      </c>
      <c r="D36" s="120" t="s">
        <v>163</v>
      </c>
      <c r="E36" s="147"/>
      <c r="F36" s="144"/>
      <c r="G36" s="144"/>
      <c r="H36" s="144"/>
      <c r="I36" s="144"/>
    </row>
    <row r="37" spans="1:9" x14ac:dyDescent="0.35">
      <c r="A37" s="129"/>
      <c r="B37" s="139" t="s">
        <v>652</v>
      </c>
      <c r="C37" s="140"/>
      <c r="D37" s="141"/>
      <c r="E37" s="150"/>
      <c r="F37" s="146"/>
      <c r="G37" s="146"/>
      <c r="H37" s="146"/>
      <c r="I37" s="146"/>
    </row>
    <row r="38" spans="1:9" ht="29" x14ac:dyDescent="0.35">
      <c r="A38" s="129"/>
      <c r="B38" s="123" t="s">
        <v>399</v>
      </c>
      <c r="C38" s="120" t="s">
        <v>398</v>
      </c>
      <c r="D38" s="120" t="s">
        <v>163</v>
      </c>
      <c r="E38" s="147"/>
      <c r="F38" s="144"/>
      <c r="G38" s="144"/>
      <c r="H38" s="144"/>
      <c r="I38" s="144"/>
    </row>
    <row r="39" spans="1:9" x14ac:dyDescent="0.35">
      <c r="A39" s="129"/>
      <c r="B39" s="123" t="s">
        <v>396</v>
      </c>
      <c r="C39" s="120">
        <v>1</v>
      </c>
      <c r="D39" s="120" t="s">
        <v>161</v>
      </c>
      <c r="E39" s="147"/>
      <c r="F39" s="144"/>
      <c r="G39" s="144"/>
      <c r="H39" s="144"/>
      <c r="I39" s="144"/>
    </row>
    <row r="40" spans="1:9" ht="29" x14ac:dyDescent="0.35">
      <c r="A40" s="129"/>
      <c r="B40" s="123" t="s">
        <v>397</v>
      </c>
      <c r="C40" s="120" t="s">
        <v>346</v>
      </c>
      <c r="D40" s="120" t="s">
        <v>159</v>
      </c>
      <c r="E40" s="147"/>
      <c r="F40" s="144"/>
      <c r="G40" s="144"/>
      <c r="H40" s="144"/>
      <c r="I40" s="144"/>
    </row>
    <row r="41" spans="1:9" x14ac:dyDescent="0.35">
      <c r="A41" s="129"/>
      <c r="B41" s="139" t="s">
        <v>653</v>
      </c>
      <c r="C41" s="140"/>
      <c r="D41" s="141"/>
      <c r="E41" s="150"/>
      <c r="F41" s="146"/>
      <c r="G41" s="146"/>
      <c r="H41" s="146"/>
      <c r="I41" s="146"/>
    </row>
    <row r="42" spans="1:9" x14ac:dyDescent="0.35">
      <c r="A42" s="129"/>
      <c r="B42" s="123" t="s">
        <v>400</v>
      </c>
      <c r="C42" s="120" t="s">
        <v>346</v>
      </c>
      <c r="D42" s="120" t="s">
        <v>163</v>
      </c>
      <c r="E42" s="147"/>
      <c r="F42" s="144"/>
      <c r="G42" s="144"/>
      <c r="H42" s="144"/>
      <c r="I42" s="144"/>
    </row>
    <row r="43" spans="1:9" ht="29" x14ac:dyDescent="0.35">
      <c r="A43" s="129"/>
      <c r="B43" s="123" t="s">
        <v>401</v>
      </c>
      <c r="C43" s="120" t="s">
        <v>87</v>
      </c>
      <c r="D43" s="120" t="s">
        <v>163</v>
      </c>
      <c r="E43" s="147"/>
      <c r="F43" s="144"/>
      <c r="G43" s="144"/>
      <c r="H43" s="144"/>
      <c r="I43" s="144"/>
    </row>
    <row r="44" spans="1:9" x14ac:dyDescent="0.35">
      <c r="A44" s="129"/>
      <c r="B44" s="123" t="s">
        <v>402</v>
      </c>
      <c r="C44" s="130" t="s">
        <v>87</v>
      </c>
      <c r="D44" s="120" t="s">
        <v>163</v>
      </c>
      <c r="E44" s="147"/>
      <c r="F44" s="144"/>
      <c r="G44" s="144"/>
      <c r="H44" s="144"/>
      <c r="I44" s="144"/>
    </row>
    <row r="45" spans="1:9" x14ac:dyDescent="0.35">
      <c r="A45" s="127" t="s">
        <v>369</v>
      </c>
      <c r="B45" s="139" t="s">
        <v>671</v>
      </c>
      <c r="C45" s="140"/>
      <c r="D45" s="141"/>
      <c r="E45" s="150"/>
      <c r="F45" s="146"/>
      <c r="G45" s="146"/>
      <c r="H45" s="146"/>
      <c r="I45" s="146"/>
    </row>
    <row r="46" spans="1:9" x14ac:dyDescent="0.35">
      <c r="A46" s="129"/>
      <c r="B46" s="123" t="s">
        <v>361</v>
      </c>
      <c r="C46" s="120" t="s">
        <v>170</v>
      </c>
      <c r="D46" s="120" t="s">
        <v>123</v>
      </c>
      <c r="E46" s="147"/>
      <c r="F46" s="144"/>
      <c r="G46" s="144"/>
      <c r="H46" s="144"/>
      <c r="I46" s="144"/>
    </row>
    <row r="47" spans="1:9" x14ac:dyDescent="0.35">
      <c r="A47" s="129"/>
      <c r="B47" s="139" t="s">
        <v>672</v>
      </c>
      <c r="C47" s="140"/>
      <c r="D47" s="141"/>
      <c r="E47" s="150"/>
      <c r="F47" s="146"/>
      <c r="G47" s="146"/>
      <c r="H47" s="146"/>
      <c r="I47" s="146"/>
    </row>
    <row r="48" spans="1:9" ht="29" x14ac:dyDescent="0.35">
      <c r="A48" s="129"/>
      <c r="B48" s="123" t="s">
        <v>362</v>
      </c>
      <c r="C48" s="120" t="s">
        <v>100</v>
      </c>
      <c r="D48" s="120" t="s">
        <v>123</v>
      </c>
      <c r="E48" s="147"/>
      <c r="F48" s="144"/>
      <c r="G48" s="144"/>
      <c r="H48" s="144"/>
      <c r="I48" s="144"/>
    </row>
    <row r="49" spans="1:9" x14ac:dyDescent="0.35">
      <c r="A49" s="129"/>
      <c r="B49" s="139" t="s">
        <v>673</v>
      </c>
      <c r="C49" s="140"/>
      <c r="D49" s="141"/>
      <c r="E49" s="150"/>
      <c r="F49" s="146"/>
      <c r="G49" s="146"/>
      <c r="H49" s="146"/>
      <c r="I49" s="146"/>
    </row>
    <row r="50" spans="1:9" ht="29" x14ac:dyDescent="0.35">
      <c r="A50" s="129"/>
      <c r="B50" s="123" t="s">
        <v>364</v>
      </c>
      <c r="C50" s="120" t="s">
        <v>363</v>
      </c>
      <c r="D50" s="130" t="s">
        <v>707</v>
      </c>
      <c r="E50" s="143"/>
      <c r="F50" s="143"/>
      <c r="G50" s="143"/>
      <c r="H50" s="143"/>
      <c r="I50" s="143"/>
    </row>
    <row r="51" spans="1:9" x14ac:dyDescent="0.35">
      <c r="A51" s="129"/>
      <c r="B51" s="139" t="s">
        <v>664</v>
      </c>
      <c r="C51" s="140"/>
      <c r="D51" s="141"/>
      <c r="E51" s="150"/>
      <c r="F51" s="146"/>
      <c r="G51" s="146"/>
      <c r="H51" s="146"/>
      <c r="I51" s="146"/>
    </row>
    <row r="52" spans="1:9" x14ac:dyDescent="0.35">
      <c r="A52" s="129"/>
      <c r="B52" s="123" t="s">
        <v>366</v>
      </c>
      <c r="C52" s="120" t="s">
        <v>365</v>
      </c>
      <c r="D52" s="120" t="s">
        <v>120</v>
      </c>
      <c r="E52" s="144"/>
      <c r="F52" s="144"/>
      <c r="G52" s="144"/>
      <c r="H52" s="144"/>
      <c r="I52" s="144"/>
    </row>
    <row r="53" spans="1:9" ht="29" x14ac:dyDescent="0.35">
      <c r="A53" s="129"/>
      <c r="B53" s="123" t="s">
        <v>367</v>
      </c>
      <c r="C53" s="120" t="s">
        <v>302</v>
      </c>
      <c r="D53" s="130" t="s">
        <v>708</v>
      </c>
      <c r="E53" s="151"/>
      <c r="F53" s="152"/>
      <c r="G53" s="152"/>
      <c r="H53" s="152"/>
      <c r="I53" s="153"/>
    </row>
    <row r="54" spans="1:9" ht="29" x14ac:dyDescent="0.35">
      <c r="A54" s="129"/>
      <c r="B54" s="123" t="s">
        <v>368</v>
      </c>
      <c r="C54" s="120">
        <v>5</v>
      </c>
      <c r="D54" s="120" t="s">
        <v>123</v>
      </c>
      <c r="E54" s="144"/>
      <c r="F54" s="144"/>
      <c r="G54" s="144"/>
      <c r="H54" s="144"/>
      <c r="I54" s="144"/>
    </row>
    <row r="55" spans="1:9" ht="29" x14ac:dyDescent="0.35">
      <c r="A55" s="127" t="s">
        <v>126</v>
      </c>
      <c r="B55" s="139" t="s">
        <v>665</v>
      </c>
      <c r="C55" s="140"/>
      <c r="D55" s="141"/>
      <c r="E55" s="150"/>
      <c r="F55" s="146"/>
      <c r="G55" s="146"/>
      <c r="H55" s="146"/>
      <c r="I55" s="146"/>
    </row>
    <row r="56" spans="1:9" ht="29" x14ac:dyDescent="0.35">
      <c r="A56" s="129"/>
      <c r="B56" s="123" t="s">
        <v>370</v>
      </c>
      <c r="C56" s="120">
        <v>1</v>
      </c>
      <c r="D56" s="120" t="s">
        <v>495</v>
      </c>
      <c r="E56" s="147"/>
      <c r="F56" s="144"/>
      <c r="G56" s="144"/>
      <c r="H56" s="144"/>
      <c r="I56" s="144"/>
    </row>
    <row r="57" spans="1:9" x14ac:dyDescent="0.35">
      <c r="A57" s="129"/>
      <c r="B57" s="123" t="s">
        <v>371</v>
      </c>
      <c r="C57" s="130">
        <v>1</v>
      </c>
      <c r="D57" s="120" t="s">
        <v>495</v>
      </c>
      <c r="E57" s="147"/>
      <c r="F57" s="144"/>
      <c r="G57" s="144"/>
      <c r="H57" s="144"/>
      <c r="I57" s="144"/>
    </row>
    <row r="58" spans="1:9" x14ac:dyDescent="0.35">
      <c r="A58" s="129"/>
      <c r="B58" s="123" t="s">
        <v>372</v>
      </c>
      <c r="C58" s="120" t="s">
        <v>346</v>
      </c>
      <c r="D58" s="120" t="s">
        <v>495</v>
      </c>
      <c r="E58" s="147"/>
      <c r="F58" s="144"/>
      <c r="G58" s="144"/>
      <c r="H58" s="144"/>
      <c r="I58" s="144"/>
    </row>
    <row r="59" spans="1:9" x14ac:dyDescent="0.35">
      <c r="A59" s="129"/>
      <c r="B59" s="123" t="s">
        <v>373</v>
      </c>
      <c r="C59" s="120" t="s">
        <v>84</v>
      </c>
      <c r="D59" s="120" t="s">
        <v>495</v>
      </c>
      <c r="E59" s="147"/>
      <c r="F59" s="144"/>
      <c r="G59" s="144"/>
      <c r="H59" s="144"/>
      <c r="I59" s="144"/>
    </row>
    <row r="60" spans="1:9" ht="29" x14ac:dyDescent="0.35">
      <c r="A60" s="129"/>
      <c r="B60" s="123" t="s">
        <v>374</v>
      </c>
      <c r="C60" s="130" t="s">
        <v>84</v>
      </c>
      <c r="D60" s="120" t="s">
        <v>143</v>
      </c>
      <c r="E60" s="147"/>
      <c r="F60" s="144"/>
      <c r="G60" s="144"/>
      <c r="H60" s="144"/>
      <c r="I60" s="144"/>
    </row>
    <row r="61" spans="1:9" x14ac:dyDescent="0.35">
      <c r="A61" s="129"/>
      <c r="B61" s="139" t="s">
        <v>375</v>
      </c>
      <c r="C61" s="140"/>
      <c r="D61" s="141"/>
      <c r="E61" s="150"/>
      <c r="F61" s="146"/>
      <c r="G61" s="146"/>
      <c r="H61" s="146"/>
      <c r="I61" s="146"/>
    </row>
    <row r="62" spans="1:9" ht="29" x14ac:dyDescent="0.35">
      <c r="A62" s="129"/>
      <c r="B62" s="123" t="s">
        <v>376</v>
      </c>
      <c r="C62" s="120">
        <v>1</v>
      </c>
      <c r="D62" s="120" t="s">
        <v>496</v>
      </c>
      <c r="E62" s="147"/>
      <c r="F62" s="144"/>
      <c r="G62" s="144"/>
      <c r="H62" s="144"/>
      <c r="I62" s="144"/>
    </row>
    <row r="63" spans="1:9" x14ac:dyDescent="0.35">
      <c r="A63" s="129"/>
      <c r="B63" s="139" t="s">
        <v>666</v>
      </c>
      <c r="C63" s="140"/>
      <c r="D63" s="141"/>
      <c r="E63" s="150"/>
      <c r="F63" s="146"/>
      <c r="G63" s="146"/>
      <c r="H63" s="146"/>
      <c r="I63" s="146"/>
    </row>
    <row r="64" spans="1:9" ht="43.5" x14ac:dyDescent="0.35">
      <c r="A64" s="129"/>
      <c r="B64" s="123" t="s">
        <v>377</v>
      </c>
      <c r="C64" s="120" t="s">
        <v>346</v>
      </c>
      <c r="D64" s="120" t="s">
        <v>137</v>
      </c>
      <c r="E64" s="147"/>
      <c r="F64" s="144"/>
      <c r="G64" s="144"/>
      <c r="H64" s="144"/>
      <c r="I64" s="144"/>
    </row>
    <row r="65" spans="1:9" ht="29" x14ac:dyDescent="0.35">
      <c r="A65" s="129"/>
      <c r="B65" s="123" t="s">
        <v>378</v>
      </c>
      <c r="C65" s="120" t="s">
        <v>100</v>
      </c>
      <c r="D65" s="120" t="s">
        <v>140</v>
      </c>
      <c r="E65" s="147"/>
      <c r="F65" s="144"/>
      <c r="G65" s="144"/>
      <c r="H65" s="144"/>
      <c r="I65" s="144"/>
    </row>
    <row r="66" spans="1:9" x14ac:dyDescent="0.35">
      <c r="A66" s="129"/>
      <c r="B66" s="123" t="s">
        <v>379</v>
      </c>
      <c r="C66" s="120" t="s">
        <v>84</v>
      </c>
      <c r="D66" s="120" t="s">
        <v>129</v>
      </c>
      <c r="E66" s="147"/>
      <c r="F66" s="144"/>
      <c r="G66" s="144"/>
      <c r="H66" s="144"/>
      <c r="I66" s="144"/>
    </row>
    <row r="67" spans="1:9" x14ac:dyDescent="0.35">
      <c r="A67" s="129"/>
      <c r="B67" s="139" t="s">
        <v>674</v>
      </c>
      <c r="C67" s="140"/>
      <c r="D67" s="141"/>
      <c r="E67" s="150"/>
      <c r="F67" s="146"/>
      <c r="G67" s="146"/>
      <c r="H67" s="146"/>
      <c r="I67" s="146"/>
    </row>
    <row r="68" spans="1:9" ht="43.5" x14ac:dyDescent="0.35">
      <c r="A68" s="129"/>
      <c r="B68" s="123" t="s">
        <v>381</v>
      </c>
      <c r="C68" s="120" t="s">
        <v>380</v>
      </c>
      <c r="D68" s="120" t="s">
        <v>137</v>
      </c>
      <c r="E68" s="147"/>
      <c r="F68" s="144"/>
      <c r="G68" s="144"/>
      <c r="H68" s="144"/>
      <c r="I68" s="144"/>
    </row>
    <row r="69" spans="1:9" ht="29" x14ac:dyDescent="0.35">
      <c r="A69" s="127" t="s">
        <v>360</v>
      </c>
      <c r="B69" s="139" t="s">
        <v>478</v>
      </c>
      <c r="C69" s="140"/>
      <c r="D69" s="141"/>
      <c r="E69" s="150"/>
      <c r="F69" s="146"/>
      <c r="G69" s="146"/>
      <c r="H69" s="146"/>
      <c r="I69" s="146"/>
    </row>
    <row r="70" spans="1:9" x14ac:dyDescent="0.35">
      <c r="A70" s="129"/>
      <c r="B70" s="123" t="s">
        <v>479</v>
      </c>
      <c r="C70" s="120" t="s">
        <v>302</v>
      </c>
      <c r="D70" s="120" t="s">
        <v>104</v>
      </c>
      <c r="E70" s="147"/>
      <c r="F70" s="144"/>
      <c r="G70" s="144"/>
      <c r="H70" s="144"/>
      <c r="I70" s="144"/>
    </row>
    <row r="71" spans="1:9" x14ac:dyDescent="0.35">
      <c r="A71" s="129"/>
      <c r="B71" s="139" t="s">
        <v>668</v>
      </c>
      <c r="C71" s="140"/>
      <c r="D71" s="141"/>
      <c r="E71" s="150"/>
      <c r="F71" s="146"/>
      <c r="G71" s="146"/>
      <c r="H71" s="146"/>
      <c r="I71" s="146"/>
    </row>
    <row r="72" spans="1:9" ht="29" x14ac:dyDescent="0.35">
      <c r="A72" s="129"/>
      <c r="B72" s="123" t="s">
        <v>480</v>
      </c>
      <c r="C72" s="120" t="s">
        <v>87</v>
      </c>
      <c r="D72" s="120" t="s">
        <v>107</v>
      </c>
      <c r="E72" s="147"/>
      <c r="F72" s="144"/>
      <c r="G72" s="144"/>
      <c r="H72" s="144"/>
      <c r="I72" s="144"/>
    </row>
    <row r="73" spans="1:9" x14ac:dyDescent="0.35">
      <c r="A73" s="129"/>
      <c r="B73" s="139" t="s">
        <v>669</v>
      </c>
      <c r="C73" s="140"/>
      <c r="D73" s="141"/>
      <c r="E73" s="150"/>
      <c r="F73" s="146"/>
      <c r="G73" s="146"/>
      <c r="H73" s="146"/>
      <c r="I73" s="146"/>
    </row>
    <row r="74" spans="1:9" ht="29" x14ac:dyDescent="0.35">
      <c r="A74" s="129"/>
      <c r="B74" s="123" t="s">
        <v>481</v>
      </c>
      <c r="C74" s="120" t="s">
        <v>100</v>
      </c>
      <c r="D74" s="120" t="s">
        <v>114</v>
      </c>
      <c r="E74" s="147"/>
      <c r="F74" s="144"/>
      <c r="G74" s="144"/>
      <c r="H74" s="144"/>
      <c r="I74" s="144"/>
    </row>
    <row r="75" spans="1:9" x14ac:dyDescent="0.35">
      <c r="A75" s="129"/>
      <c r="B75" s="139" t="s">
        <v>670</v>
      </c>
      <c r="C75" s="140"/>
      <c r="D75" s="141"/>
      <c r="E75" s="150"/>
      <c r="F75" s="146"/>
      <c r="G75" s="146"/>
      <c r="H75" s="146"/>
      <c r="I75" s="146"/>
    </row>
    <row r="76" spans="1:9" ht="29" x14ac:dyDescent="0.35">
      <c r="A76" s="129"/>
      <c r="B76" s="123" t="s">
        <v>482</v>
      </c>
      <c r="C76" s="120" t="s">
        <v>87</v>
      </c>
      <c r="D76" s="120" t="s">
        <v>110</v>
      </c>
      <c r="E76" s="147"/>
      <c r="F76" s="144"/>
      <c r="G76" s="144"/>
      <c r="H76" s="144"/>
      <c r="I76" s="144"/>
    </row>
    <row r="77" spans="1:9" x14ac:dyDescent="0.35">
      <c r="A77" s="127" t="s">
        <v>359</v>
      </c>
      <c r="B77" s="139" t="s">
        <v>656</v>
      </c>
      <c r="C77" s="140"/>
      <c r="D77" s="141"/>
      <c r="E77" s="150"/>
      <c r="F77" s="146"/>
      <c r="G77" s="146"/>
      <c r="H77" s="146"/>
      <c r="I77" s="146"/>
    </row>
    <row r="78" spans="1:9" x14ac:dyDescent="0.35">
      <c r="A78" s="129"/>
      <c r="B78" s="123" t="s">
        <v>295</v>
      </c>
      <c r="C78" s="120" t="s">
        <v>294</v>
      </c>
      <c r="D78" s="120" t="s">
        <v>36</v>
      </c>
      <c r="E78" s="147"/>
      <c r="F78" s="144"/>
      <c r="G78" s="144"/>
      <c r="H78" s="144"/>
      <c r="I78" s="144"/>
    </row>
    <row r="79" spans="1:9" ht="29" x14ac:dyDescent="0.35">
      <c r="A79" s="129"/>
      <c r="B79" s="123" t="s">
        <v>296</v>
      </c>
      <c r="C79" s="120">
        <v>2</v>
      </c>
      <c r="D79" s="120" t="s">
        <v>17</v>
      </c>
      <c r="E79" s="147"/>
      <c r="F79" s="144"/>
      <c r="G79" s="144"/>
      <c r="H79" s="144"/>
      <c r="I79" s="144"/>
    </row>
    <row r="80" spans="1:9" x14ac:dyDescent="0.35">
      <c r="A80" s="129"/>
      <c r="B80" s="123" t="s">
        <v>297</v>
      </c>
      <c r="C80" s="130">
        <v>2</v>
      </c>
      <c r="D80" s="120" t="s">
        <v>17</v>
      </c>
      <c r="E80" s="147"/>
      <c r="F80" s="144"/>
      <c r="G80" s="144"/>
      <c r="H80" s="144"/>
      <c r="I80" s="144"/>
    </row>
    <row r="81" spans="1:9" x14ac:dyDescent="0.35">
      <c r="A81" s="129"/>
      <c r="B81" s="123" t="s">
        <v>298</v>
      </c>
      <c r="C81" s="130">
        <v>2</v>
      </c>
      <c r="D81" s="120" t="s">
        <v>17</v>
      </c>
      <c r="E81" s="147"/>
      <c r="F81" s="144"/>
      <c r="G81" s="144"/>
      <c r="H81" s="144"/>
      <c r="I81" s="144"/>
    </row>
    <row r="82" spans="1:9" x14ac:dyDescent="0.35">
      <c r="A82" s="129"/>
      <c r="B82" s="139" t="s">
        <v>657</v>
      </c>
      <c r="C82" s="140"/>
      <c r="D82" s="141"/>
      <c r="E82" s="150"/>
      <c r="F82" s="146"/>
      <c r="G82" s="146"/>
      <c r="H82" s="146"/>
      <c r="I82" s="146"/>
    </row>
    <row r="83" spans="1:9" ht="29" x14ac:dyDescent="0.35">
      <c r="A83" s="129"/>
      <c r="B83" s="123" t="s">
        <v>299</v>
      </c>
      <c r="C83" s="120">
        <v>2</v>
      </c>
      <c r="D83" s="120" t="s">
        <v>21</v>
      </c>
      <c r="E83" s="147"/>
      <c r="F83" s="144"/>
      <c r="G83" s="144"/>
      <c r="H83" s="144"/>
      <c r="I83" s="144"/>
    </row>
    <row r="84" spans="1:9" ht="29" x14ac:dyDescent="0.35">
      <c r="A84" s="129"/>
      <c r="B84" s="123" t="s">
        <v>300</v>
      </c>
      <c r="C84" s="130">
        <v>2</v>
      </c>
      <c r="D84" s="120" t="s">
        <v>21</v>
      </c>
      <c r="E84" s="147"/>
      <c r="F84" s="144"/>
      <c r="G84" s="144"/>
      <c r="H84" s="144"/>
      <c r="I84" s="144"/>
    </row>
    <row r="85" spans="1:9" x14ac:dyDescent="0.35">
      <c r="A85" s="129"/>
      <c r="B85" s="139" t="s">
        <v>658</v>
      </c>
      <c r="C85" s="140"/>
      <c r="D85" s="141"/>
      <c r="E85" s="150"/>
      <c r="F85" s="146"/>
      <c r="G85" s="146"/>
      <c r="H85" s="146"/>
      <c r="I85" s="146"/>
    </row>
    <row r="86" spans="1:9" ht="29" x14ac:dyDescent="0.35">
      <c r="A86" s="129"/>
      <c r="B86" s="123" t="s">
        <v>305</v>
      </c>
      <c r="C86" s="120" t="s">
        <v>84</v>
      </c>
      <c r="D86" s="120" t="s">
        <v>43</v>
      </c>
      <c r="E86" s="147"/>
      <c r="F86" s="144"/>
      <c r="G86" s="144"/>
      <c r="H86" s="144"/>
      <c r="I86" s="144"/>
    </row>
    <row r="87" spans="1:9" x14ac:dyDescent="0.35">
      <c r="A87" s="129"/>
      <c r="B87" s="123" t="s">
        <v>306</v>
      </c>
      <c r="C87" s="120">
        <v>3</v>
      </c>
      <c r="D87" s="120" t="s">
        <v>33</v>
      </c>
      <c r="E87" s="147"/>
      <c r="F87" s="144"/>
      <c r="G87" s="144"/>
      <c r="H87" s="144"/>
      <c r="I87" s="144"/>
    </row>
    <row r="88" spans="1:9" x14ac:dyDescent="0.35">
      <c r="A88" s="129"/>
      <c r="B88" s="123" t="s">
        <v>301</v>
      </c>
      <c r="C88" s="120">
        <v>5</v>
      </c>
      <c r="D88" s="120" t="s">
        <v>25</v>
      </c>
      <c r="E88" s="147"/>
      <c r="F88" s="144"/>
      <c r="G88" s="144"/>
      <c r="H88" s="144"/>
      <c r="I88" s="144"/>
    </row>
    <row r="89" spans="1:9" x14ac:dyDescent="0.35">
      <c r="A89" s="129"/>
      <c r="B89" s="123" t="s">
        <v>303</v>
      </c>
      <c r="C89" s="120" t="s">
        <v>302</v>
      </c>
      <c r="D89" s="120" t="s">
        <v>28</v>
      </c>
      <c r="E89" s="147"/>
      <c r="F89" s="144"/>
      <c r="G89" s="144"/>
      <c r="H89" s="144"/>
      <c r="I89" s="144"/>
    </row>
    <row r="90" spans="1:9" ht="29" x14ac:dyDescent="0.35">
      <c r="A90" s="129"/>
      <c r="B90" s="123" t="s">
        <v>304</v>
      </c>
      <c r="C90" s="120">
        <v>3</v>
      </c>
      <c r="D90" s="120" t="s">
        <v>40</v>
      </c>
      <c r="E90" s="147"/>
      <c r="F90" s="144"/>
      <c r="G90" s="144"/>
      <c r="H90" s="144"/>
      <c r="I90" s="144"/>
    </row>
    <row r="91" spans="1:9" x14ac:dyDescent="0.35">
      <c r="A91" s="129"/>
      <c r="B91" s="139" t="s">
        <v>667</v>
      </c>
      <c r="C91" s="140"/>
      <c r="D91" s="141"/>
      <c r="E91" s="150"/>
      <c r="F91" s="146"/>
      <c r="G91" s="146"/>
      <c r="H91" s="146"/>
      <c r="I91" s="146"/>
    </row>
    <row r="92" spans="1:9" x14ac:dyDescent="0.35">
      <c r="A92" s="129"/>
      <c r="B92" s="123" t="s">
        <v>307</v>
      </c>
      <c r="C92" s="120" t="s">
        <v>170</v>
      </c>
      <c r="D92" s="120" t="s">
        <v>13</v>
      </c>
      <c r="E92" s="147"/>
      <c r="F92" s="144"/>
      <c r="G92" s="144"/>
      <c r="H92" s="144"/>
      <c r="I92" s="144"/>
    </row>
    <row r="93" spans="1:9" x14ac:dyDescent="0.35">
      <c r="A93" s="129"/>
      <c r="B93" s="139" t="s">
        <v>659</v>
      </c>
      <c r="C93" s="140"/>
      <c r="D93" s="141"/>
      <c r="E93" s="150"/>
      <c r="F93" s="146"/>
      <c r="G93" s="146"/>
      <c r="H93" s="146"/>
      <c r="I93" s="146"/>
    </row>
    <row r="94" spans="1:9" x14ac:dyDescent="0.35">
      <c r="A94" s="129"/>
      <c r="B94" s="123" t="s">
        <v>308</v>
      </c>
      <c r="C94" s="120">
        <v>3</v>
      </c>
      <c r="D94" s="120" t="s">
        <v>309</v>
      </c>
      <c r="E94" s="147"/>
      <c r="F94" s="144"/>
      <c r="G94" s="144"/>
      <c r="H94" s="144"/>
      <c r="I94" s="144"/>
    </row>
    <row r="95" spans="1:9" ht="29" x14ac:dyDescent="0.35">
      <c r="A95" s="129"/>
      <c r="B95" s="123" t="s">
        <v>310</v>
      </c>
      <c r="C95" s="130">
        <v>3</v>
      </c>
      <c r="D95" s="120" t="s">
        <v>56</v>
      </c>
      <c r="E95" s="147"/>
      <c r="F95" s="144"/>
      <c r="G95" s="144"/>
      <c r="H95" s="144"/>
      <c r="I95" s="144"/>
    </row>
    <row r="96" spans="1:9" ht="29" x14ac:dyDescent="0.35">
      <c r="A96" s="129"/>
      <c r="B96" s="123" t="s">
        <v>312</v>
      </c>
      <c r="C96" s="120" t="s">
        <v>695</v>
      </c>
      <c r="D96" s="120" t="s">
        <v>60</v>
      </c>
      <c r="E96" s="147"/>
      <c r="F96" s="144"/>
      <c r="G96" s="144"/>
      <c r="H96" s="144"/>
      <c r="I96" s="144"/>
    </row>
    <row r="97" spans="1:9" ht="29" x14ac:dyDescent="0.35">
      <c r="A97" s="127" t="s">
        <v>292</v>
      </c>
      <c r="B97" s="139" t="s">
        <v>654</v>
      </c>
      <c r="C97" s="140"/>
      <c r="D97" s="141"/>
      <c r="E97" s="150"/>
      <c r="F97" s="146"/>
      <c r="G97" s="146"/>
      <c r="H97" s="146"/>
      <c r="I97" s="146"/>
    </row>
    <row r="98" spans="1:9" ht="43.5" x14ac:dyDescent="0.35">
      <c r="A98" s="129"/>
      <c r="B98" s="123" t="s">
        <v>403</v>
      </c>
      <c r="C98" s="120" t="s">
        <v>170</v>
      </c>
      <c r="D98" s="120" t="s">
        <v>166</v>
      </c>
      <c r="E98" s="147"/>
      <c r="F98" s="144"/>
      <c r="G98" s="144"/>
      <c r="H98" s="144"/>
      <c r="I98" s="144"/>
    </row>
    <row r="99" spans="1:9" ht="29" x14ac:dyDescent="0.35">
      <c r="A99" s="128"/>
      <c r="B99" s="123" t="s">
        <v>404</v>
      </c>
      <c r="C99" s="120">
        <v>5</v>
      </c>
      <c r="D99" s="120" t="s">
        <v>166</v>
      </c>
      <c r="E99" s="147"/>
      <c r="F99" s="144"/>
      <c r="G99" s="144"/>
      <c r="H99" s="144"/>
      <c r="I99" s="144"/>
    </row>
    <row r="100" spans="1:9" x14ac:dyDescent="0.35">
      <c r="A100" s="124" t="s">
        <v>422</v>
      </c>
      <c r="B100" s="60"/>
      <c r="C100" s="60"/>
      <c r="D100" s="60"/>
      <c r="E100" s="143"/>
      <c r="F100" s="143"/>
      <c r="G100" s="143"/>
      <c r="H100" s="143"/>
      <c r="I100" s="143"/>
    </row>
    <row r="101" spans="1:9" x14ac:dyDescent="0.35">
      <c r="A101"/>
    </row>
    <row r="102" spans="1:9" x14ac:dyDescent="0.35">
      <c r="A102"/>
    </row>
    <row r="103" spans="1:9" x14ac:dyDescent="0.35">
      <c r="A103"/>
    </row>
    <row r="104" spans="1:9" x14ac:dyDescent="0.35">
      <c r="A104"/>
    </row>
    <row r="105" spans="1:9" x14ac:dyDescent="0.35">
      <c r="A105"/>
    </row>
    <row r="106" spans="1:9" x14ac:dyDescent="0.35">
      <c r="A106"/>
    </row>
    <row r="107" spans="1:9" x14ac:dyDescent="0.35">
      <c r="A107"/>
    </row>
    <row r="108" spans="1:9" x14ac:dyDescent="0.35">
      <c r="A108"/>
    </row>
    <row r="109" spans="1:9" x14ac:dyDescent="0.35">
      <c r="A109"/>
    </row>
    <row r="110" spans="1:9" x14ac:dyDescent="0.35">
      <c r="A110"/>
    </row>
    <row r="111" spans="1:9" x14ac:dyDescent="0.35">
      <c r="A111" s="125"/>
    </row>
    <row r="112" spans="1:9" x14ac:dyDescent="0.35">
      <c r="A112" s="125"/>
    </row>
    <row r="113" spans="1:1" x14ac:dyDescent="0.35">
      <c r="A113" s="125"/>
    </row>
    <row r="114" spans="1:1" x14ac:dyDescent="0.35">
      <c r="A114" s="125"/>
    </row>
    <row r="115" spans="1:1" x14ac:dyDescent="0.35">
      <c r="A115" s="125"/>
    </row>
    <row r="116" spans="1:1" x14ac:dyDescent="0.35">
      <c r="A116" s="125"/>
    </row>
    <row r="117" spans="1:1" x14ac:dyDescent="0.35">
      <c r="A117" s="125"/>
    </row>
    <row r="118" spans="1:1" x14ac:dyDescent="0.35">
      <c r="A118" s="125"/>
    </row>
    <row r="119" spans="1:1" x14ac:dyDescent="0.35">
      <c r="A119" s="125"/>
    </row>
    <row r="120" spans="1:1" x14ac:dyDescent="0.35">
      <c r="A120" s="125"/>
    </row>
    <row r="121" spans="1:1" x14ac:dyDescent="0.35">
      <c r="A121" s="125"/>
    </row>
    <row r="122" spans="1:1" x14ac:dyDescent="0.35">
      <c r="A122" s="125"/>
    </row>
    <row r="123" spans="1:1" x14ac:dyDescent="0.35">
      <c r="A123" s="125"/>
    </row>
    <row r="124" spans="1:1" x14ac:dyDescent="0.35">
      <c r="A124" s="125"/>
    </row>
    <row r="125" spans="1:1" x14ac:dyDescent="0.35">
      <c r="A125" s="125"/>
    </row>
    <row r="126" spans="1:1" x14ac:dyDescent="0.35">
      <c r="A126" s="125"/>
    </row>
    <row r="127" spans="1:1" x14ac:dyDescent="0.35">
      <c r="A127" s="125"/>
    </row>
    <row r="128" spans="1:1" x14ac:dyDescent="0.35">
      <c r="A128" s="125"/>
    </row>
    <row r="129" spans="1:1" x14ac:dyDescent="0.35">
      <c r="A129" s="125"/>
    </row>
    <row r="130" spans="1:1" x14ac:dyDescent="0.35">
      <c r="A130" s="125"/>
    </row>
    <row r="131" spans="1:1" x14ac:dyDescent="0.35">
      <c r="A131" s="125"/>
    </row>
    <row r="132" spans="1:1" x14ac:dyDescent="0.35">
      <c r="A132" s="125"/>
    </row>
    <row r="133" spans="1:1" x14ac:dyDescent="0.35">
      <c r="A133" s="125"/>
    </row>
    <row r="134" spans="1:1" x14ac:dyDescent="0.35">
      <c r="A134" s="125"/>
    </row>
    <row r="135" spans="1:1" x14ac:dyDescent="0.35">
      <c r="A135" s="125"/>
    </row>
    <row r="136" spans="1:1" x14ac:dyDescent="0.35">
      <c r="A136" s="125"/>
    </row>
    <row r="137" spans="1:1" x14ac:dyDescent="0.35">
      <c r="A137" s="125"/>
    </row>
    <row r="138" spans="1:1" x14ac:dyDescent="0.35">
      <c r="A138" s="125"/>
    </row>
    <row r="139" spans="1:1" x14ac:dyDescent="0.35">
      <c r="A139" s="125"/>
    </row>
    <row r="140" spans="1:1" x14ac:dyDescent="0.35">
      <c r="A140" s="125"/>
    </row>
    <row r="141" spans="1:1" x14ac:dyDescent="0.35">
      <c r="A141" s="125"/>
    </row>
    <row r="142" spans="1:1" x14ac:dyDescent="0.35">
      <c r="A142" s="125"/>
    </row>
    <row r="143" spans="1:1" x14ac:dyDescent="0.35">
      <c r="A143" s="125"/>
    </row>
    <row r="144" spans="1:1" x14ac:dyDescent="0.35">
      <c r="A144" s="125"/>
    </row>
    <row r="145" spans="1:1" x14ac:dyDescent="0.35">
      <c r="A145" s="125"/>
    </row>
    <row r="146" spans="1:1" x14ac:dyDescent="0.35">
      <c r="A146" s="125"/>
    </row>
    <row r="147" spans="1:1" x14ac:dyDescent="0.35">
      <c r="A147" s="125"/>
    </row>
    <row r="148" spans="1:1" x14ac:dyDescent="0.35">
      <c r="A148" s="125"/>
    </row>
    <row r="149" spans="1:1" x14ac:dyDescent="0.35">
      <c r="A149" s="125"/>
    </row>
    <row r="150" spans="1:1" x14ac:dyDescent="0.35">
      <c r="A150" s="125"/>
    </row>
    <row r="151" spans="1:1" x14ac:dyDescent="0.35">
      <c r="A151" s="125"/>
    </row>
    <row r="152" spans="1:1" x14ac:dyDescent="0.35">
      <c r="A152" s="125"/>
    </row>
    <row r="153" spans="1:1" x14ac:dyDescent="0.35">
      <c r="A153" s="125"/>
    </row>
    <row r="154" spans="1:1" x14ac:dyDescent="0.35">
      <c r="A154" s="125"/>
    </row>
    <row r="155" spans="1:1" x14ac:dyDescent="0.35">
      <c r="A155" s="125"/>
    </row>
    <row r="156" spans="1:1" x14ac:dyDescent="0.35">
      <c r="A156" s="125"/>
    </row>
    <row r="157" spans="1:1" x14ac:dyDescent="0.35">
      <c r="A157" s="125"/>
    </row>
    <row r="158" spans="1:1" x14ac:dyDescent="0.35">
      <c r="A158" s="125"/>
    </row>
    <row r="159" spans="1:1" x14ac:dyDescent="0.35">
      <c r="A159" s="125"/>
    </row>
    <row r="160" spans="1:1" x14ac:dyDescent="0.35">
      <c r="A160" s="125"/>
    </row>
    <row r="161" spans="1:1" x14ac:dyDescent="0.35">
      <c r="A161" s="125"/>
    </row>
    <row r="162" spans="1:1" x14ac:dyDescent="0.35">
      <c r="A162" s="125"/>
    </row>
    <row r="163" spans="1:1" x14ac:dyDescent="0.35">
      <c r="A163" s="125"/>
    </row>
    <row r="164" spans="1:1" x14ac:dyDescent="0.35">
      <c r="A164" s="125"/>
    </row>
    <row r="165" spans="1:1" x14ac:dyDescent="0.35">
      <c r="A165" s="125"/>
    </row>
    <row r="166" spans="1:1" x14ac:dyDescent="0.35">
      <c r="A166" s="125"/>
    </row>
    <row r="167" spans="1:1" x14ac:dyDescent="0.35">
      <c r="A167" s="125"/>
    </row>
    <row r="168" spans="1:1" x14ac:dyDescent="0.35">
      <c r="A168" s="125"/>
    </row>
    <row r="169" spans="1:1" x14ac:dyDescent="0.35">
      <c r="A169" s="125"/>
    </row>
    <row r="170" spans="1:1" x14ac:dyDescent="0.35">
      <c r="A170" s="125"/>
    </row>
    <row r="171" spans="1:1" x14ac:dyDescent="0.35">
      <c r="A171" s="125"/>
    </row>
    <row r="172" spans="1:1" x14ac:dyDescent="0.35">
      <c r="A172" s="125"/>
    </row>
    <row r="173" spans="1:1" x14ac:dyDescent="0.35">
      <c r="A173" s="125"/>
    </row>
    <row r="174" spans="1:1" x14ac:dyDescent="0.35">
      <c r="A174" s="125"/>
    </row>
    <row r="175" spans="1:1" x14ac:dyDescent="0.35">
      <c r="A175" s="125"/>
    </row>
    <row r="176" spans="1:1" x14ac:dyDescent="0.35">
      <c r="A176" s="125"/>
    </row>
    <row r="177" spans="1:1" x14ac:dyDescent="0.35">
      <c r="A177" s="125"/>
    </row>
    <row r="178" spans="1:1" x14ac:dyDescent="0.35">
      <c r="A178" s="125"/>
    </row>
  </sheetData>
  <customSheetViews>
    <customSheetView guid="{8E7A659F-1F78-41E1-A901-E72DF8119CBB}" showGridLines="0" state="hidden" topLeftCell="A50">
      <selection activeCell="B103" sqref="B103"/>
      <pageMargins left="0.7" right="0.7" top="0.75" bottom="0.75" header="0.3" footer="0.3"/>
      <pageSetup orientation="portrait" r:id="rId2"/>
    </customSheetView>
    <customSheetView guid="{12AE7722-B0A3-4C2A-98B5-2DE188FD685E}" showGridLines="0" state="hidden" topLeftCell="A50">
      <selection activeCell="B103" sqref="B103"/>
      <pageMargins left="0.7" right="0.7" top="0.75" bottom="0.75" header="0.3" footer="0.3"/>
      <pageSetup orientation="portrait" r:id="rId3"/>
    </customSheetView>
    <customSheetView guid="{04AB7A58-4366-4A28-AC89-CED3F78B7D40}" showGridLines="0" state="hidden" topLeftCell="A50">
      <selection activeCell="B103" sqref="B103"/>
      <pageMargins left="0.7" right="0.7" top="0.75" bottom="0.75" header="0.3" footer="0.3"/>
      <pageSetup orientation="portrait" r:id="rId4"/>
    </customSheetView>
  </customSheetViews>
  <pageMargins left="0.7" right="0.7" top="0.75" bottom="0.75" header="0.3" footer="0.3"/>
  <pageSetup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0"/>
  <sheetViews>
    <sheetView showGridLines="0" workbookViewId="0">
      <pane xSplit="4" ySplit="3" topLeftCell="E4" activePane="bottomRight" state="frozen"/>
      <selection pane="topRight" activeCell="E1" sqref="E1"/>
      <selection pane="bottomLeft" activeCell="A4" sqref="A4"/>
      <selection pane="bottomRight" activeCell="M4" sqref="M4"/>
    </sheetView>
  </sheetViews>
  <sheetFormatPr defaultRowHeight="14.5" x14ac:dyDescent="0.35"/>
  <cols>
    <col min="2" max="2" width="8.81640625" customWidth="1"/>
    <col min="3" max="3" width="11.453125" customWidth="1"/>
    <col min="4" max="4" width="48.1796875" style="29" customWidth="1"/>
    <col min="5" max="5" width="11.453125" customWidth="1"/>
    <col min="9" max="9" width="41.7265625" customWidth="1"/>
    <col min="10" max="10" width="19" style="29" customWidth="1"/>
    <col min="11" max="11" width="11" customWidth="1"/>
  </cols>
  <sheetData>
    <row r="2" spans="2:13" x14ac:dyDescent="0.35">
      <c r="B2" t="s">
        <v>767</v>
      </c>
    </row>
    <row r="3" spans="2:13" s="244" customFormat="1" ht="43.5" x14ac:dyDescent="0.35">
      <c r="B3" s="242" t="s">
        <v>2</v>
      </c>
      <c r="C3" s="242" t="s">
        <v>4</v>
      </c>
      <c r="D3" s="242" t="s">
        <v>6</v>
      </c>
      <c r="E3" s="242" t="s">
        <v>3</v>
      </c>
      <c r="F3" s="242" t="s">
        <v>313</v>
      </c>
      <c r="G3" s="242" t="s">
        <v>1</v>
      </c>
      <c r="H3" s="242" t="s">
        <v>754</v>
      </c>
      <c r="I3" s="242" t="s">
        <v>581</v>
      </c>
      <c r="J3" s="243" t="s">
        <v>768</v>
      </c>
      <c r="K3" s="242" t="s">
        <v>746</v>
      </c>
      <c r="L3" s="242" t="s">
        <v>753</v>
      </c>
      <c r="M3" s="242" t="s">
        <v>752</v>
      </c>
    </row>
    <row r="4" spans="2:13" ht="43.5" x14ac:dyDescent="0.35">
      <c r="B4" s="168" t="s">
        <v>755</v>
      </c>
      <c r="C4" s="161" t="s">
        <v>69</v>
      </c>
      <c r="D4" s="120" t="s">
        <v>71</v>
      </c>
      <c r="E4" s="72" t="s">
        <v>16</v>
      </c>
      <c r="F4" s="72">
        <v>1</v>
      </c>
      <c r="G4" s="72" t="s">
        <v>179</v>
      </c>
      <c r="H4" s="72" t="s">
        <v>430</v>
      </c>
      <c r="I4" s="120" t="s">
        <v>710</v>
      </c>
      <c r="J4" s="120" t="s">
        <v>215</v>
      </c>
      <c r="K4" s="158">
        <v>2</v>
      </c>
      <c r="L4" s="58"/>
      <c r="M4" s="159">
        <f>L4/K4</f>
        <v>0</v>
      </c>
    </row>
    <row r="5" spans="2:13" x14ac:dyDescent="0.35">
      <c r="B5" s="169"/>
      <c r="C5" s="173" t="s">
        <v>75</v>
      </c>
      <c r="D5" s="120" t="s">
        <v>76</v>
      </c>
      <c r="E5" s="72" t="s">
        <v>16</v>
      </c>
      <c r="F5" s="72">
        <v>5</v>
      </c>
      <c r="G5" s="72" t="s">
        <v>174</v>
      </c>
      <c r="H5" s="72" t="s">
        <v>431</v>
      </c>
      <c r="I5" s="120" t="s">
        <v>720</v>
      </c>
      <c r="J5" s="120" t="s">
        <v>215</v>
      </c>
      <c r="K5" s="158">
        <v>3</v>
      </c>
      <c r="L5" s="58"/>
      <c r="M5" s="159">
        <f t="shared" ref="M5:M60" si="0">L5/K5</f>
        <v>0</v>
      </c>
    </row>
    <row r="6" spans="2:13" ht="29" x14ac:dyDescent="0.35">
      <c r="B6" s="171"/>
      <c r="C6" s="166" t="s">
        <v>78</v>
      </c>
      <c r="D6" s="131" t="s">
        <v>79</v>
      </c>
      <c r="E6" s="166" t="s">
        <v>20</v>
      </c>
      <c r="F6" s="166">
        <v>7</v>
      </c>
      <c r="G6" s="166" t="s">
        <v>181</v>
      </c>
      <c r="H6" s="72" t="s">
        <v>475</v>
      </c>
      <c r="I6" s="120" t="s">
        <v>721</v>
      </c>
      <c r="J6" s="120" t="s">
        <v>186</v>
      </c>
      <c r="K6" s="158">
        <v>5</v>
      </c>
      <c r="L6" s="58"/>
      <c r="M6" s="159">
        <f t="shared" si="0"/>
        <v>0</v>
      </c>
    </row>
    <row r="7" spans="2:13" x14ac:dyDescent="0.35">
      <c r="B7" s="171"/>
      <c r="C7" s="163"/>
      <c r="D7" s="132"/>
      <c r="E7" s="163"/>
      <c r="F7" s="163"/>
      <c r="G7" s="163"/>
      <c r="H7" s="72" t="s">
        <v>474</v>
      </c>
      <c r="I7" s="120" t="s">
        <v>712</v>
      </c>
      <c r="J7" s="120" t="s">
        <v>266</v>
      </c>
      <c r="K7" s="158">
        <v>5</v>
      </c>
      <c r="L7" s="58"/>
      <c r="M7" s="159">
        <f t="shared" si="0"/>
        <v>0</v>
      </c>
    </row>
    <row r="8" spans="2:13" ht="43.5" x14ac:dyDescent="0.35">
      <c r="B8" s="169"/>
      <c r="C8" s="177" t="s">
        <v>81</v>
      </c>
      <c r="D8" s="120" t="s">
        <v>82</v>
      </c>
      <c r="E8" s="72" t="s">
        <v>80</v>
      </c>
      <c r="F8" s="72">
        <v>2</v>
      </c>
      <c r="G8" s="72" t="s">
        <v>172</v>
      </c>
      <c r="H8" s="72" t="s">
        <v>432</v>
      </c>
      <c r="I8" s="120" t="s">
        <v>722</v>
      </c>
      <c r="J8" s="120" t="s">
        <v>227</v>
      </c>
      <c r="K8" s="158">
        <v>5</v>
      </c>
      <c r="L8" s="58"/>
      <c r="M8" s="159">
        <f t="shared" si="0"/>
        <v>0</v>
      </c>
    </row>
    <row r="9" spans="2:13" ht="29" x14ac:dyDescent="0.35">
      <c r="B9" s="169"/>
      <c r="C9" s="166" t="s">
        <v>85</v>
      </c>
      <c r="D9" s="131" t="s">
        <v>86</v>
      </c>
      <c r="E9" s="166" t="s">
        <v>24</v>
      </c>
      <c r="F9" s="166">
        <v>11</v>
      </c>
      <c r="G9" s="166" t="s">
        <v>182</v>
      </c>
      <c r="H9" s="72" t="s">
        <v>476</v>
      </c>
      <c r="I9" s="123" t="s">
        <v>723</v>
      </c>
      <c r="J9" s="120" t="s">
        <v>186</v>
      </c>
      <c r="K9" s="158">
        <v>5</v>
      </c>
      <c r="L9" s="58"/>
      <c r="M9" s="159">
        <f t="shared" si="0"/>
        <v>0</v>
      </c>
    </row>
    <row r="10" spans="2:13" x14ac:dyDescent="0.35">
      <c r="B10" s="169"/>
      <c r="C10" s="163"/>
      <c r="D10" s="132"/>
      <c r="E10" s="163"/>
      <c r="F10" s="163"/>
      <c r="G10" s="163"/>
      <c r="H10" s="72" t="s">
        <v>477</v>
      </c>
      <c r="I10" s="123" t="s">
        <v>766</v>
      </c>
      <c r="J10" s="120" t="s">
        <v>270</v>
      </c>
      <c r="K10" s="158">
        <v>5</v>
      </c>
      <c r="L10" s="58"/>
      <c r="M10" s="159">
        <f t="shared" si="0"/>
        <v>0</v>
      </c>
    </row>
    <row r="11" spans="2:13" ht="29" x14ac:dyDescent="0.35">
      <c r="B11" s="169"/>
      <c r="C11" s="161" t="s">
        <v>88</v>
      </c>
      <c r="D11" s="120" t="s">
        <v>90</v>
      </c>
      <c r="E11" s="72" t="s">
        <v>12</v>
      </c>
      <c r="F11" s="72" t="s">
        <v>688</v>
      </c>
      <c r="G11" s="72" t="s">
        <v>183</v>
      </c>
      <c r="H11" s="72" t="s">
        <v>433</v>
      </c>
      <c r="I11" s="123" t="s">
        <v>725</v>
      </c>
      <c r="J11" s="120" t="s">
        <v>186</v>
      </c>
      <c r="K11" s="158">
        <v>5</v>
      </c>
      <c r="L11" s="58"/>
      <c r="M11" s="159">
        <f t="shared" si="0"/>
        <v>0</v>
      </c>
    </row>
    <row r="12" spans="2:13" ht="29" x14ac:dyDescent="0.35">
      <c r="B12" s="169"/>
      <c r="C12" s="161" t="s">
        <v>92</v>
      </c>
      <c r="D12" s="120" t="s">
        <v>93</v>
      </c>
      <c r="E12" s="72" t="s">
        <v>16</v>
      </c>
      <c r="F12" s="72">
        <v>4</v>
      </c>
      <c r="G12" s="72" t="s">
        <v>177</v>
      </c>
      <c r="H12" s="72" t="s">
        <v>434</v>
      </c>
      <c r="I12" s="123" t="s">
        <v>726</v>
      </c>
      <c r="J12" s="120" t="s">
        <v>228</v>
      </c>
      <c r="K12" s="158">
        <v>5</v>
      </c>
      <c r="L12" s="58"/>
      <c r="M12" s="159">
        <f t="shared" si="0"/>
        <v>0</v>
      </c>
    </row>
    <row r="13" spans="2:13" ht="43.5" x14ac:dyDescent="0.35">
      <c r="B13" s="169"/>
      <c r="C13" s="161" t="s">
        <v>96</v>
      </c>
      <c r="D13" s="120" t="s">
        <v>98</v>
      </c>
      <c r="E13" s="72" t="s">
        <v>95</v>
      </c>
      <c r="F13" s="72">
        <v>6</v>
      </c>
      <c r="G13" s="72" t="s">
        <v>170</v>
      </c>
      <c r="H13" s="72" t="s">
        <v>435</v>
      </c>
      <c r="I13" s="123" t="s">
        <v>727</v>
      </c>
      <c r="J13" s="120" t="s">
        <v>198</v>
      </c>
      <c r="K13" s="158">
        <v>2</v>
      </c>
      <c r="L13" s="58"/>
      <c r="M13" s="159">
        <f t="shared" si="0"/>
        <v>0</v>
      </c>
    </row>
    <row r="14" spans="2:13" ht="43.5" x14ac:dyDescent="0.35">
      <c r="B14" s="192" t="s">
        <v>152</v>
      </c>
      <c r="C14" s="205" t="s">
        <v>155</v>
      </c>
      <c r="D14" s="206" t="s">
        <v>157</v>
      </c>
      <c r="E14" s="205" t="s">
        <v>80</v>
      </c>
      <c r="F14" s="198">
        <v>3</v>
      </c>
      <c r="G14" s="198" t="s">
        <v>154</v>
      </c>
      <c r="H14" s="198" t="s">
        <v>498</v>
      </c>
      <c r="I14" s="199" t="s">
        <v>730</v>
      </c>
      <c r="J14" s="197" t="s">
        <v>186</v>
      </c>
      <c r="K14" s="200">
        <v>5</v>
      </c>
      <c r="L14" s="201"/>
      <c r="M14" s="202">
        <f t="shared" si="0"/>
        <v>0</v>
      </c>
    </row>
    <row r="15" spans="2:13" x14ac:dyDescent="0.35">
      <c r="B15" s="193"/>
      <c r="C15" s="207"/>
      <c r="D15" s="208"/>
      <c r="E15" s="207"/>
      <c r="F15" s="198">
        <v>4</v>
      </c>
      <c r="G15" s="198" t="s">
        <v>154</v>
      </c>
      <c r="H15" s="198" t="s">
        <v>499</v>
      </c>
      <c r="I15" s="199" t="s">
        <v>232</v>
      </c>
      <c r="J15" s="197" t="s">
        <v>227</v>
      </c>
      <c r="K15" s="200">
        <v>5</v>
      </c>
      <c r="L15" s="201"/>
      <c r="M15" s="202">
        <f t="shared" si="0"/>
        <v>0</v>
      </c>
    </row>
    <row r="16" spans="2:13" ht="43.5" x14ac:dyDescent="0.35">
      <c r="B16" s="193"/>
      <c r="C16" s="204" t="s">
        <v>159</v>
      </c>
      <c r="D16" s="197" t="s">
        <v>160</v>
      </c>
      <c r="E16" s="198" t="s">
        <v>24</v>
      </c>
      <c r="F16" s="198">
        <v>9</v>
      </c>
      <c r="G16" s="198" t="s">
        <v>158</v>
      </c>
      <c r="H16" s="198" t="s">
        <v>436</v>
      </c>
      <c r="I16" s="199" t="s">
        <v>716</v>
      </c>
      <c r="J16" s="197" t="s">
        <v>728</v>
      </c>
      <c r="K16" s="200">
        <v>5</v>
      </c>
      <c r="L16" s="201"/>
      <c r="M16" s="202">
        <f t="shared" si="0"/>
        <v>0</v>
      </c>
    </row>
    <row r="17" spans="2:13" ht="43.5" x14ac:dyDescent="0.35">
      <c r="B17" s="193"/>
      <c r="C17" s="204" t="s">
        <v>161</v>
      </c>
      <c r="D17" s="197" t="s">
        <v>162</v>
      </c>
      <c r="E17" s="198" t="s">
        <v>12</v>
      </c>
      <c r="F17" s="198">
        <v>8</v>
      </c>
      <c r="G17" s="198" t="s">
        <v>55</v>
      </c>
      <c r="H17" s="198" t="s">
        <v>437</v>
      </c>
      <c r="I17" s="199" t="s">
        <v>729</v>
      </c>
      <c r="J17" s="197" t="s">
        <v>213</v>
      </c>
      <c r="K17" s="200">
        <v>5</v>
      </c>
      <c r="L17" s="201"/>
      <c r="M17" s="202">
        <f t="shared" si="0"/>
        <v>0</v>
      </c>
    </row>
    <row r="18" spans="2:13" ht="43.5" x14ac:dyDescent="0.35">
      <c r="B18" s="193"/>
      <c r="C18" s="204" t="s">
        <v>163</v>
      </c>
      <c r="D18" s="197" t="s">
        <v>98</v>
      </c>
      <c r="E18" s="198" t="s">
        <v>65</v>
      </c>
      <c r="F18" s="198" t="s">
        <v>757</v>
      </c>
      <c r="G18" s="198" t="s">
        <v>170</v>
      </c>
      <c r="H18" s="198" t="s">
        <v>438</v>
      </c>
      <c r="I18" s="199" t="s">
        <v>727</v>
      </c>
      <c r="J18" s="197" t="s">
        <v>198</v>
      </c>
      <c r="K18" s="200">
        <v>2</v>
      </c>
      <c r="L18" s="201"/>
      <c r="M18" s="202">
        <f t="shared" si="0"/>
        <v>0</v>
      </c>
    </row>
    <row r="19" spans="2:13" ht="58" x14ac:dyDescent="0.35">
      <c r="B19" s="168" t="s">
        <v>116</v>
      </c>
      <c r="C19" s="161" t="s">
        <v>120</v>
      </c>
      <c r="D19" s="120" t="s">
        <v>121</v>
      </c>
      <c r="E19" s="72" t="s">
        <v>119</v>
      </c>
      <c r="F19" s="72" t="s">
        <v>760</v>
      </c>
      <c r="G19" s="72" t="s">
        <v>118</v>
      </c>
      <c r="H19" s="72" t="s">
        <v>440</v>
      </c>
      <c r="I19" s="123" t="s">
        <v>741</v>
      </c>
      <c r="J19" s="120" t="s">
        <v>227</v>
      </c>
      <c r="K19" s="158">
        <v>5</v>
      </c>
      <c r="L19" s="58"/>
      <c r="M19" s="159">
        <f t="shared" si="0"/>
        <v>0</v>
      </c>
    </row>
    <row r="20" spans="2:13" ht="43.5" x14ac:dyDescent="0.35">
      <c r="B20" s="169"/>
      <c r="C20" s="173" t="s">
        <v>123</v>
      </c>
      <c r="D20" s="120" t="s">
        <v>98</v>
      </c>
      <c r="E20" s="72" t="s">
        <v>80</v>
      </c>
      <c r="F20" s="72" t="s">
        <v>759</v>
      </c>
      <c r="G20" s="72" t="s">
        <v>176</v>
      </c>
      <c r="H20" s="72" t="s">
        <v>441</v>
      </c>
      <c r="I20" s="123" t="s">
        <v>727</v>
      </c>
      <c r="J20" s="120" t="s">
        <v>198</v>
      </c>
      <c r="K20" s="158">
        <v>2</v>
      </c>
      <c r="L20" s="58"/>
      <c r="M20" s="159">
        <f t="shared" si="0"/>
        <v>0</v>
      </c>
    </row>
    <row r="21" spans="2:13" ht="58" x14ac:dyDescent="0.35">
      <c r="B21" s="169"/>
      <c r="C21" s="173" t="s">
        <v>124</v>
      </c>
      <c r="D21" s="131" t="s">
        <v>204</v>
      </c>
      <c r="E21" s="166" t="s">
        <v>24</v>
      </c>
      <c r="F21" s="166">
        <v>3</v>
      </c>
      <c r="G21" s="166" t="s">
        <v>55</v>
      </c>
      <c r="H21" s="72" t="s">
        <v>487</v>
      </c>
      <c r="I21" s="123" t="s">
        <v>742</v>
      </c>
      <c r="J21" s="120" t="s">
        <v>186</v>
      </c>
      <c r="K21" s="158">
        <v>5</v>
      </c>
      <c r="L21" s="58"/>
      <c r="M21" s="159">
        <f t="shared" si="0"/>
        <v>0</v>
      </c>
    </row>
    <row r="22" spans="2:13" ht="29" x14ac:dyDescent="0.35">
      <c r="B22" s="169"/>
      <c r="C22" s="175"/>
      <c r="D22" s="133"/>
      <c r="E22" s="167"/>
      <c r="F22" s="167"/>
      <c r="G22" s="167"/>
      <c r="H22" s="72" t="s">
        <v>489</v>
      </c>
      <c r="I22" s="123" t="s">
        <v>743</v>
      </c>
      <c r="J22" s="120" t="s">
        <v>200</v>
      </c>
      <c r="K22" s="158">
        <v>5</v>
      </c>
      <c r="L22" s="58"/>
      <c r="M22" s="159">
        <f t="shared" si="0"/>
        <v>0</v>
      </c>
    </row>
    <row r="23" spans="2:13" ht="29" x14ac:dyDescent="0.35">
      <c r="B23" s="169"/>
      <c r="C23" s="176"/>
      <c r="D23" s="132"/>
      <c r="E23" s="163"/>
      <c r="F23" s="163"/>
      <c r="G23" s="163"/>
      <c r="H23" s="72" t="s">
        <v>488</v>
      </c>
      <c r="I23" s="123" t="s">
        <v>744</v>
      </c>
      <c r="J23" s="120" t="s">
        <v>203</v>
      </c>
      <c r="K23" s="158">
        <v>5</v>
      </c>
      <c r="L23" s="58"/>
      <c r="M23" s="159">
        <f t="shared" si="0"/>
        <v>0</v>
      </c>
    </row>
    <row r="24" spans="2:13" ht="29" x14ac:dyDescent="0.35">
      <c r="B24" s="192" t="s">
        <v>126</v>
      </c>
      <c r="C24" s="203" t="s">
        <v>129</v>
      </c>
      <c r="D24" s="197" t="s">
        <v>131</v>
      </c>
      <c r="E24" s="198" t="s">
        <v>128</v>
      </c>
      <c r="F24" s="198" t="s">
        <v>762</v>
      </c>
      <c r="G24" s="198" t="s">
        <v>55</v>
      </c>
      <c r="H24" s="198" t="s">
        <v>490</v>
      </c>
      <c r="I24" s="199" t="s">
        <v>731</v>
      </c>
      <c r="J24" s="197" t="s">
        <v>186</v>
      </c>
      <c r="K24" s="200">
        <v>5</v>
      </c>
      <c r="L24" s="201"/>
      <c r="M24" s="202">
        <f t="shared" si="0"/>
        <v>0</v>
      </c>
    </row>
    <row r="25" spans="2:13" ht="58" x14ac:dyDescent="0.35">
      <c r="B25" s="193"/>
      <c r="C25" s="204" t="s">
        <v>133</v>
      </c>
      <c r="D25" s="197" t="s">
        <v>134</v>
      </c>
      <c r="E25" s="198" t="s">
        <v>80</v>
      </c>
      <c r="F25" s="198" t="s">
        <v>761</v>
      </c>
      <c r="G25" s="198">
        <v>1</v>
      </c>
      <c r="H25" s="198" t="s">
        <v>491</v>
      </c>
      <c r="I25" s="199" t="s">
        <v>732</v>
      </c>
      <c r="J25" s="197" t="s">
        <v>205</v>
      </c>
      <c r="K25" s="200">
        <v>5</v>
      </c>
      <c r="L25" s="201"/>
      <c r="M25" s="202">
        <f t="shared" si="0"/>
        <v>0</v>
      </c>
    </row>
    <row r="26" spans="2:13" ht="72.5" x14ac:dyDescent="0.35">
      <c r="B26" s="193"/>
      <c r="C26" s="204" t="s">
        <v>137</v>
      </c>
      <c r="D26" s="197" t="s">
        <v>138</v>
      </c>
      <c r="E26" s="198" t="s">
        <v>119</v>
      </c>
      <c r="F26" s="198" t="s">
        <v>758</v>
      </c>
      <c r="G26" s="198" t="s">
        <v>136</v>
      </c>
      <c r="H26" s="198" t="s">
        <v>492</v>
      </c>
      <c r="I26" s="199" t="s">
        <v>733</v>
      </c>
      <c r="J26" s="197" t="s">
        <v>206</v>
      </c>
      <c r="K26" s="200">
        <v>5</v>
      </c>
      <c r="L26" s="201"/>
      <c r="M26" s="202">
        <f t="shared" si="0"/>
        <v>0</v>
      </c>
    </row>
    <row r="27" spans="2:13" ht="72.5" x14ac:dyDescent="0.35">
      <c r="B27" s="193"/>
      <c r="C27" s="204" t="s">
        <v>140</v>
      </c>
      <c r="D27" s="197" t="s">
        <v>141</v>
      </c>
      <c r="E27" s="198" t="s">
        <v>497</v>
      </c>
      <c r="F27" s="198">
        <v>8</v>
      </c>
      <c r="G27" s="198" t="s">
        <v>139</v>
      </c>
      <c r="H27" s="198" t="s">
        <v>493</v>
      </c>
      <c r="I27" s="199" t="s">
        <v>734</v>
      </c>
      <c r="J27" s="197" t="s">
        <v>208</v>
      </c>
      <c r="K27" s="200">
        <v>5</v>
      </c>
      <c r="L27" s="201"/>
      <c r="M27" s="202">
        <f t="shared" si="0"/>
        <v>0</v>
      </c>
    </row>
    <row r="28" spans="2:13" ht="58" x14ac:dyDescent="0.35">
      <c r="B28" s="193"/>
      <c r="C28" s="204" t="s">
        <v>143</v>
      </c>
      <c r="D28" s="197" t="s">
        <v>144</v>
      </c>
      <c r="E28" s="198" t="s">
        <v>16</v>
      </c>
      <c r="F28" s="198">
        <v>5</v>
      </c>
      <c r="G28" s="198" t="s">
        <v>84</v>
      </c>
      <c r="H28" s="198" t="s">
        <v>494</v>
      </c>
      <c r="I28" s="199" t="s">
        <v>735</v>
      </c>
      <c r="J28" s="197" t="s">
        <v>209</v>
      </c>
      <c r="K28" s="200">
        <v>5</v>
      </c>
      <c r="L28" s="201"/>
      <c r="M28" s="202">
        <f t="shared" si="0"/>
        <v>0</v>
      </c>
    </row>
    <row r="29" spans="2:13" ht="29" x14ac:dyDescent="0.35">
      <c r="B29" s="168" t="s">
        <v>101</v>
      </c>
      <c r="C29" s="161" t="s">
        <v>104</v>
      </c>
      <c r="D29" s="120" t="s">
        <v>105</v>
      </c>
      <c r="E29" s="72" t="s">
        <v>16</v>
      </c>
      <c r="F29" s="72">
        <v>1</v>
      </c>
      <c r="G29" s="72" t="s">
        <v>100</v>
      </c>
      <c r="H29" s="72" t="s">
        <v>483</v>
      </c>
      <c r="I29" s="123" t="s">
        <v>736</v>
      </c>
      <c r="J29" s="120" t="s">
        <v>186</v>
      </c>
      <c r="K29" s="158">
        <v>5</v>
      </c>
      <c r="L29" s="58"/>
      <c r="M29" s="159">
        <f t="shared" si="0"/>
        <v>0</v>
      </c>
    </row>
    <row r="30" spans="2:13" ht="43.5" x14ac:dyDescent="0.35">
      <c r="B30" s="169"/>
      <c r="C30" s="161" t="s">
        <v>107</v>
      </c>
      <c r="D30" s="120" t="s">
        <v>108</v>
      </c>
      <c r="E30" s="72" t="s">
        <v>20</v>
      </c>
      <c r="F30" s="72">
        <v>2</v>
      </c>
      <c r="G30" s="72">
        <v>1</v>
      </c>
      <c r="H30" s="72" t="s">
        <v>484</v>
      </c>
      <c r="I30" s="123" t="s">
        <v>738</v>
      </c>
      <c r="J30" s="120" t="s">
        <v>186</v>
      </c>
      <c r="K30" s="158">
        <v>5</v>
      </c>
      <c r="L30" s="58"/>
      <c r="M30" s="159">
        <f t="shared" si="0"/>
        <v>0</v>
      </c>
    </row>
    <row r="31" spans="2:13" ht="43.5" x14ac:dyDescent="0.35">
      <c r="B31" s="169"/>
      <c r="C31" s="161" t="s">
        <v>110</v>
      </c>
      <c r="D31" s="120" t="s">
        <v>112</v>
      </c>
      <c r="E31" s="72" t="s">
        <v>12</v>
      </c>
      <c r="F31" s="72">
        <v>4</v>
      </c>
      <c r="G31" s="72" t="s">
        <v>87</v>
      </c>
      <c r="H31" s="72" t="s">
        <v>485</v>
      </c>
      <c r="I31" s="123" t="s">
        <v>737</v>
      </c>
      <c r="J31" s="120" t="s">
        <v>187</v>
      </c>
      <c r="K31" s="158">
        <v>3</v>
      </c>
      <c r="L31" s="58"/>
      <c r="M31" s="159">
        <f t="shared" si="0"/>
        <v>0</v>
      </c>
    </row>
    <row r="32" spans="2:13" ht="43.5" x14ac:dyDescent="0.35">
      <c r="B32" s="164"/>
      <c r="C32" s="161" t="s">
        <v>114</v>
      </c>
      <c r="D32" s="120" t="s">
        <v>115</v>
      </c>
      <c r="E32" s="72" t="s">
        <v>24</v>
      </c>
      <c r="F32" s="72">
        <v>3</v>
      </c>
      <c r="G32" s="72">
        <v>1</v>
      </c>
      <c r="H32" s="72" t="s">
        <v>486</v>
      </c>
      <c r="I32" s="123" t="s">
        <v>739</v>
      </c>
      <c r="J32" s="120" t="s">
        <v>186</v>
      </c>
      <c r="K32" s="158">
        <v>5</v>
      </c>
      <c r="L32" s="58"/>
      <c r="M32" s="159">
        <f t="shared" si="0"/>
        <v>0</v>
      </c>
    </row>
    <row r="33" spans="2:13" ht="43.5" x14ac:dyDescent="0.35">
      <c r="B33" s="194" t="s">
        <v>146</v>
      </c>
      <c r="C33" s="198" t="s">
        <v>149</v>
      </c>
      <c r="D33" s="197" t="s">
        <v>98</v>
      </c>
      <c r="E33" s="198" t="s">
        <v>80</v>
      </c>
      <c r="F33" s="198" t="s">
        <v>176</v>
      </c>
      <c r="G33" s="198" t="s">
        <v>170</v>
      </c>
      <c r="H33" s="198" t="s">
        <v>442</v>
      </c>
      <c r="I33" s="199" t="s">
        <v>727</v>
      </c>
      <c r="J33" s="197" t="s">
        <v>198</v>
      </c>
      <c r="K33" s="200">
        <v>2</v>
      </c>
      <c r="L33" s="201"/>
      <c r="M33" s="202">
        <f t="shared" si="0"/>
        <v>0</v>
      </c>
    </row>
    <row r="34" spans="2:13" ht="29" x14ac:dyDescent="0.35">
      <c r="B34" s="168" t="s">
        <v>7</v>
      </c>
      <c r="C34" s="161" t="s">
        <v>13</v>
      </c>
      <c r="D34" s="120" t="s">
        <v>14</v>
      </c>
      <c r="E34" s="72" t="s">
        <v>12</v>
      </c>
      <c r="F34" s="72">
        <v>12</v>
      </c>
      <c r="G34" s="72" t="s">
        <v>170</v>
      </c>
      <c r="H34" s="72" t="s">
        <v>634</v>
      </c>
      <c r="I34" s="123" t="s">
        <v>14</v>
      </c>
      <c r="J34" s="120" t="s">
        <v>235</v>
      </c>
      <c r="K34" s="158">
        <v>1</v>
      </c>
      <c r="L34" s="58"/>
      <c r="M34" s="159">
        <f t="shared" si="0"/>
        <v>0</v>
      </c>
    </row>
    <row r="35" spans="2:13" ht="29" x14ac:dyDescent="0.35">
      <c r="B35" s="169"/>
      <c r="C35" s="161" t="s">
        <v>17</v>
      </c>
      <c r="D35" s="120" t="s">
        <v>18</v>
      </c>
      <c r="E35" s="72" t="s">
        <v>16</v>
      </c>
      <c r="F35" s="72" t="s">
        <v>763</v>
      </c>
      <c r="G35" s="72" t="s">
        <v>171</v>
      </c>
      <c r="H35" s="72" t="s">
        <v>429</v>
      </c>
      <c r="I35" s="123" t="s">
        <v>18</v>
      </c>
      <c r="J35" s="120" t="s">
        <v>185</v>
      </c>
      <c r="K35" s="158">
        <v>1</v>
      </c>
      <c r="L35" s="58"/>
      <c r="M35" s="159">
        <f t="shared" si="0"/>
        <v>0</v>
      </c>
    </row>
    <row r="36" spans="2:13" ht="58" x14ac:dyDescent="0.35">
      <c r="B36" s="169"/>
      <c r="C36" s="161" t="s">
        <v>48</v>
      </c>
      <c r="D36" s="120" t="s">
        <v>49</v>
      </c>
      <c r="E36" s="72" t="s">
        <v>47</v>
      </c>
      <c r="F36" s="72">
        <v>13</v>
      </c>
      <c r="G36" s="72" t="s">
        <v>177</v>
      </c>
      <c r="H36" s="72" t="s">
        <v>48</v>
      </c>
      <c r="I36" s="123" t="s">
        <v>641</v>
      </c>
      <c r="J36" s="120" t="s">
        <v>186</v>
      </c>
      <c r="K36" s="158">
        <v>5</v>
      </c>
      <c r="L36" s="58"/>
      <c r="M36" s="159">
        <f t="shared" si="0"/>
        <v>0</v>
      </c>
    </row>
    <row r="37" spans="2:13" ht="43.5" x14ac:dyDescent="0.35">
      <c r="B37" s="169"/>
      <c r="C37" s="166" t="s">
        <v>51</v>
      </c>
      <c r="D37" s="131" t="s">
        <v>53</v>
      </c>
      <c r="E37" s="166" t="s">
        <v>47</v>
      </c>
      <c r="F37" s="166">
        <v>13</v>
      </c>
      <c r="G37" s="166" t="s">
        <v>178</v>
      </c>
      <c r="H37" s="72" t="s">
        <v>642</v>
      </c>
      <c r="I37" s="123" t="s">
        <v>645</v>
      </c>
      <c r="J37" s="120" t="s">
        <v>186</v>
      </c>
      <c r="K37" s="158">
        <v>15</v>
      </c>
      <c r="L37" s="58"/>
      <c r="M37" s="159">
        <f t="shared" si="0"/>
        <v>0</v>
      </c>
    </row>
    <row r="38" spans="2:13" x14ac:dyDescent="0.35">
      <c r="B38" s="169"/>
      <c r="C38" s="167"/>
      <c r="D38" s="133"/>
      <c r="E38" s="167"/>
      <c r="F38" s="167"/>
      <c r="G38" s="167"/>
      <c r="H38" s="72" t="s">
        <v>643</v>
      </c>
      <c r="I38" s="123" t="s">
        <v>644</v>
      </c>
      <c r="J38" s="120" t="s">
        <v>195</v>
      </c>
      <c r="K38" s="158">
        <v>15</v>
      </c>
      <c r="L38" s="58"/>
      <c r="M38" s="159">
        <f t="shared" si="0"/>
        <v>0</v>
      </c>
    </row>
    <row r="39" spans="2:13" ht="58" x14ac:dyDescent="0.35">
      <c r="B39" s="169"/>
      <c r="C39" s="166" t="s">
        <v>56</v>
      </c>
      <c r="D39" s="131" t="s">
        <v>58</v>
      </c>
      <c r="E39" s="166" t="s">
        <v>47</v>
      </c>
      <c r="F39" s="166">
        <v>14</v>
      </c>
      <c r="G39" s="166" t="s">
        <v>179</v>
      </c>
      <c r="H39" s="72" t="s">
        <v>646</v>
      </c>
      <c r="I39" s="123" t="s">
        <v>58</v>
      </c>
      <c r="J39" s="120" t="s">
        <v>186</v>
      </c>
      <c r="K39" s="158">
        <v>2</v>
      </c>
      <c r="L39" s="58"/>
      <c r="M39" s="159">
        <f t="shared" si="0"/>
        <v>0</v>
      </c>
    </row>
    <row r="40" spans="2:13" ht="43.5" x14ac:dyDescent="0.35">
      <c r="B40" s="169"/>
      <c r="C40" s="167"/>
      <c r="D40" s="133"/>
      <c r="E40" s="167"/>
      <c r="F40" s="167"/>
      <c r="G40" s="167"/>
      <c r="H40" s="72" t="s">
        <v>647</v>
      </c>
      <c r="I40" s="123" t="s">
        <v>59</v>
      </c>
      <c r="J40" s="120" t="s">
        <v>196</v>
      </c>
      <c r="K40" s="158">
        <v>15</v>
      </c>
      <c r="L40" s="58"/>
      <c r="M40" s="159">
        <f t="shared" si="0"/>
        <v>0</v>
      </c>
    </row>
    <row r="41" spans="2:13" ht="58" x14ac:dyDescent="0.35">
      <c r="B41" s="169"/>
      <c r="C41" s="161" t="s">
        <v>60</v>
      </c>
      <c r="D41" s="120" t="s">
        <v>62</v>
      </c>
      <c r="E41" s="72" t="s">
        <v>47</v>
      </c>
      <c r="F41" s="72">
        <v>15</v>
      </c>
      <c r="G41" s="72" t="s">
        <v>180</v>
      </c>
      <c r="H41" s="72" t="s">
        <v>60</v>
      </c>
      <c r="I41" s="123" t="s">
        <v>745</v>
      </c>
      <c r="J41" s="120" t="s">
        <v>187</v>
      </c>
      <c r="K41" s="158">
        <v>10</v>
      </c>
      <c r="L41" s="58"/>
      <c r="M41" s="159">
        <f t="shared" si="0"/>
        <v>0</v>
      </c>
    </row>
    <row r="42" spans="2:13" ht="58" x14ac:dyDescent="0.35">
      <c r="B42" s="169"/>
      <c r="C42" s="166" t="s">
        <v>21</v>
      </c>
      <c r="D42" s="131" t="s">
        <v>22</v>
      </c>
      <c r="E42" s="166" t="s">
        <v>20</v>
      </c>
      <c r="F42" s="166" t="s">
        <v>764</v>
      </c>
      <c r="G42" s="166" t="s">
        <v>172</v>
      </c>
      <c r="H42" s="72" t="s">
        <v>450</v>
      </c>
      <c r="I42" s="123" t="s">
        <v>574</v>
      </c>
      <c r="J42" s="120" t="s">
        <v>185</v>
      </c>
      <c r="K42" s="158">
        <v>3</v>
      </c>
      <c r="L42" s="58"/>
      <c r="M42" s="159">
        <f t="shared" si="0"/>
        <v>0</v>
      </c>
    </row>
    <row r="43" spans="2:13" x14ac:dyDescent="0.35">
      <c r="B43" s="169"/>
      <c r="C43" s="167"/>
      <c r="D43" s="133"/>
      <c r="E43" s="167"/>
      <c r="F43" s="167"/>
      <c r="G43" s="167"/>
      <c r="H43" s="72" t="s">
        <v>451</v>
      </c>
      <c r="I43" s="123" t="s">
        <v>575</v>
      </c>
      <c r="J43" s="120" t="s">
        <v>191</v>
      </c>
      <c r="K43" s="158">
        <v>15</v>
      </c>
      <c r="L43" s="58"/>
      <c r="M43" s="159">
        <f t="shared" si="0"/>
        <v>0</v>
      </c>
    </row>
    <row r="44" spans="2:13" ht="29" x14ac:dyDescent="0.35">
      <c r="B44" s="169"/>
      <c r="C44" s="163"/>
      <c r="D44" s="132"/>
      <c r="E44" s="163"/>
      <c r="F44" s="163"/>
      <c r="G44" s="163"/>
      <c r="H44" s="72" t="s">
        <v>452</v>
      </c>
      <c r="I44" s="123" t="s">
        <v>576</v>
      </c>
      <c r="J44" s="120" t="s">
        <v>192</v>
      </c>
      <c r="K44" s="158">
        <v>60</v>
      </c>
      <c r="L44" s="58"/>
      <c r="M44" s="159">
        <f t="shared" si="0"/>
        <v>0</v>
      </c>
    </row>
    <row r="45" spans="2:13" ht="58" x14ac:dyDescent="0.35">
      <c r="B45" s="171"/>
      <c r="C45" s="166" t="s">
        <v>25</v>
      </c>
      <c r="D45" s="131" t="s">
        <v>26</v>
      </c>
      <c r="E45" s="166" t="s">
        <v>24</v>
      </c>
      <c r="F45" s="166">
        <v>7</v>
      </c>
      <c r="G45" s="166" t="s">
        <v>173</v>
      </c>
      <c r="H45" s="72" t="s">
        <v>453</v>
      </c>
      <c r="I45" s="123" t="s">
        <v>577</v>
      </c>
      <c r="J45" s="120" t="s">
        <v>188</v>
      </c>
      <c r="K45" s="158">
        <v>3</v>
      </c>
      <c r="L45" s="58"/>
      <c r="M45" s="159">
        <f t="shared" si="0"/>
        <v>0</v>
      </c>
    </row>
    <row r="46" spans="2:13" ht="29" x14ac:dyDescent="0.35">
      <c r="B46" s="171"/>
      <c r="C46" s="167"/>
      <c r="D46" s="133"/>
      <c r="E46" s="167"/>
      <c r="F46" s="167"/>
      <c r="G46" s="167"/>
      <c r="H46" s="72" t="s">
        <v>454</v>
      </c>
      <c r="I46" s="123" t="s">
        <v>579</v>
      </c>
      <c r="J46" s="120" t="s">
        <v>252</v>
      </c>
      <c r="K46" s="158">
        <v>50</v>
      </c>
      <c r="L46" s="58"/>
      <c r="M46" s="159">
        <f t="shared" si="0"/>
        <v>0</v>
      </c>
    </row>
    <row r="47" spans="2:13" ht="29" x14ac:dyDescent="0.35">
      <c r="B47" s="171"/>
      <c r="C47" s="163"/>
      <c r="D47" s="132"/>
      <c r="E47" s="163"/>
      <c r="F47" s="163"/>
      <c r="G47" s="163"/>
      <c r="H47" s="72" t="s">
        <v>633</v>
      </c>
      <c r="I47" s="123" t="s">
        <v>580</v>
      </c>
      <c r="J47" s="120" t="s">
        <v>578</v>
      </c>
      <c r="K47" s="158">
        <v>10</v>
      </c>
      <c r="L47" s="58"/>
      <c r="M47" s="159">
        <f t="shared" si="0"/>
        <v>0</v>
      </c>
    </row>
    <row r="48" spans="2:13" ht="43.5" x14ac:dyDescent="0.35">
      <c r="B48" s="169"/>
      <c r="C48" s="177" t="s">
        <v>28</v>
      </c>
      <c r="D48" s="120" t="s">
        <v>29</v>
      </c>
      <c r="E48" s="72" t="s">
        <v>24</v>
      </c>
      <c r="F48" s="72">
        <v>8</v>
      </c>
      <c r="G48" s="72" t="s">
        <v>173</v>
      </c>
      <c r="H48" s="72" t="s">
        <v>443</v>
      </c>
      <c r="I48" s="123" t="s">
        <v>29</v>
      </c>
      <c r="J48" s="120" t="s">
        <v>193</v>
      </c>
      <c r="K48" s="158">
        <v>3</v>
      </c>
      <c r="L48" s="58"/>
      <c r="M48" s="159">
        <f t="shared" si="0"/>
        <v>0</v>
      </c>
    </row>
    <row r="49" spans="2:13" ht="29" x14ac:dyDescent="0.35">
      <c r="B49" s="169"/>
      <c r="C49" s="161" t="s">
        <v>30</v>
      </c>
      <c r="D49" s="120" t="s">
        <v>31</v>
      </c>
      <c r="E49" s="72" t="s">
        <v>24</v>
      </c>
      <c r="F49" s="72">
        <v>11</v>
      </c>
      <c r="G49" s="72" t="s">
        <v>174</v>
      </c>
      <c r="H49" s="72" t="s">
        <v>455</v>
      </c>
      <c r="I49" s="123" t="s">
        <v>31</v>
      </c>
      <c r="J49" s="120" t="s">
        <v>248</v>
      </c>
      <c r="K49" s="158">
        <v>5</v>
      </c>
      <c r="L49" s="58"/>
      <c r="M49" s="159">
        <f t="shared" si="0"/>
        <v>0</v>
      </c>
    </row>
    <row r="50" spans="2:13" ht="43.5" x14ac:dyDescent="0.35">
      <c r="B50" s="169"/>
      <c r="C50" s="161" t="s">
        <v>33</v>
      </c>
      <c r="D50" s="120" t="s">
        <v>34</v>
      </c>
      <c r="E50" s="72" t="s">
        <v>24</v>
      </c>
      <c r="F50" s="72">
        <v>11</v>
      </c>
      <c r="G50" s="72" t="s">
        <v>174</v>
      </c>
      <c r="H50" s="72" t="s">
        <v>444</v>
      </c>
      <c r="I50" s="123" t="s">
        <v>34</v>
      </c>
      <c r="J50" s="120" t="s">
        <v>248</v>
      </c>
      <c r="K50" s="158">
        <v>1</v>
      </c>
      <c r="L50" s="58"/>
      <c r="M50" s="159">
        <f t="shared" si="0"/>
        <v>0</v>
      </c>
    </row>
    <row r="51" spans="2:13" ht="43.5" x14ac:dyDescent="0.35">
      <c r="B51" s="169"/>
      <c r="C51" s="173" t="s">
        <v>36</v>
      </c>
      <c r="D51" s="120" t="s">
        <v>38</v>
      </c>
      <c r="E51" s="72" t="s">
        <v>16</v>
      </c>
      <c r="F51" s="72">
        <v>1</v>
      </c>
      <c r="G51" s="72" t="s">
        <v>175</v>
      </c>
      <c r="H51" s="72" t="s">
        <v>445</v>
      </c>
      <c r="I51" s="123" t="s">
        <v>38</v>
      </c>
      <c r="J51" s="120" t="s">
        <v>186</v>
      </c>
      <c r="K51" s="158">
        <v>3</v>
      </c>
      <c r="L51" s="58"/>
      <c r="M51" s="159">
        <f t="shared" si="0"/>
        <v>0</v>
      </c>
    </row>
    <row r="52" spans="2:13" ht="58" x14ac:dyDescent="0.35">
      <c r="B52" s="171"/>
      <c r="C52" s="166" t="s">
        <v>40</v>
      </c>
      <c r="D52" s="131" t="s">
        <v>204</v>
      </c>
      <c r="E52" s="166" t="s">
        <v>24</v>
      </c>
      <c r="F52" s="166">
        <v>9</v>
      </c>
      <c r="G52" s="166" t="s">
        <v>175</v>
      </c>
      <c r="H52" s="72" t="s">
        <v>456</v>
      </c>
      <c r="I52" s="123" t="s">
        <v>582</v>
      </c>
      <c r="J52" s="120" t="s">
        <v>214</v>
      </c>
      <c r="K52" s="158">
        <v>5</v>
      </c>
      <c r="L52" s="58"/>
      <c r="M52" s="159">
        <f t="shared" si="0"/>
        <v>0</v>
      </c>
    </row>
    <row r="53" spans="2:13" ht="29" x14ac:dyDescent="0.35">
      <c r="B53" s="171"/>
      <c r="C53" s="167"/>
      <c r="D53" s="133"/>
      <c r="E53" s="167"/>
      <c r="F53" s="167"/>
      <c r="G53" s="167"/>
      <c r="H53" s="72" t="s">
        <v>457</v>
      </c>
      <c r="I53" s="123" t="s">
        <v>748</v>
      </c>
      <c r="J53" s="120" t="s">
        <v>214</v>
      </c>
      <c r="K53" s="158">
        <v>5</v>
      </c>
      <c r="L53" s="58"/>
      <c r="M53" s="159">
        <f t="shared" si="0"/>
        <v>0</v>
      </c>
    </row>
    <row r="54" spans="2:13" ht="29" x14ac:dyDescent="0.35">
      <c r="B54" s="171"/>
      <c r="C54" s="167"/>
      <c r="D54" s="133"/>
      <c r="E54" s="167"/>
      <c r="F54" s="167"/>
      <c r="G54" s="167"/>
      <c r="H54" s="72" t="s">
        <v>458</v>
      </c>
      <c r="I54" s="123" t="s">
        <v>749</v>
      </c>
      <c r="J54" s="120" t="s">
        <v>214</v>
      </c>
      <c r="K54" s="158">
        <v>5</v>
      </c>
      <c r="L54" s="58"/>
      <c r="M54" s="159">
        <f t="shared" si="0"/>
        <v>0</v>
      </c>
    </row>
    <row r="55" spans="2:13" ht="29" x14ac:dyDescent="0.35">
      <c r="B55" s="171"/>
      <c r="C55" s="167"/>
      <c r="D55" s="133"/>
      <c r="E55" s="167"/>
      <c r="F55" s="167"/>
      <c r="G55" s="167"/>
      <c r="H55" s="72" t="s">
        <v>459</v>
      </c>
      <c r="I55" s="123" t="s">
        <v>750</v>
      </c>
      <c r="J55" s="120" t="s">
        <v>214</v>
      </c>
      <c r="K55" s="158">
        <v>5</v>
      </c>
      <c r="L55" s="58"/>
      <c r="M55" s="159">
        <f t="shared" si="0"/>
        <v>0</v>
      </c>
    </row>
    <row r="56" spans="2:13" ht="29" x14ac:dyDescent="0.35">
      <c r="B56" s="171"/>
      <c r="C56" s="163"/>
      <c r="D56" s="132"/>
      <c r="E56" s="163"/>
      <c r="F56" s="163"/>
      <c r="G56" s="163"/>
      <c r="H56" s="72" t="s">
        <v>460</v>
      </c>
      <c r="I56" s="123" t="s">
        <v>751</v>
      </c>
      <c r="J56" s="120" t="s">
        <v>214</v>
      </c>
      <c r="K56" s="158">
        <v>5</v>
      </c>
      <c r="L56" s="58"/>
      <c r="M56" s="159">
        <f t="shared" si="0"/>
        <v>0</v>
      </c>
    </row>
    <row r="57" spans="2:13" ht="116" x14ac:dyDescent="0.35">
      <c r="B57" s="171"/>
      <c r="C57" s="178" t="s">
        <v>43</v>
      </c>
      <c r="D57" s="131" t="s">
        <v>45</v>
      </c>
      <c r="E57" s="166" t="s">
        <v>24</v>
      </c>
      <c r="F57" s="166">
        <v>10</v>
      </c>
      <c r="G57" s="166" t="s">
        <v>176</v>
      </c>
      <c r="H57" s="72" t="s">
        <v>500</v>
      </c>
      <c r="I57" s="123" t="s">
        <v>635</v>
      </c>
      <c r="J57" s="120" t="s">
        <v>194</v>
      </c>
      <c r="K57" s="158">
        <v>25</v>
      </c>
      <c r="L57" s="58"/>
      <c r="M57" s="159">
        <f t="shared" si="0"/>
        <v>0</v>
      </c>
    </row>
    <row r="58" spans="2:13" ht="29" x14ac:dyDescent="0.35">
      <c r="B58" s="171"/>
      <c r="C58" s="167"/>
      <c r="D58" s="133"/>
      <c r="E58" s="167"/>
      <c r="F58" s="167"/>
      <c r="G58" s="167"/>
      <c r="H58" s="72" t="s">
        <v>501</v>
      </c>
      <c r="I58" s="123" t="s">
        <v>639</v>
      </c>
      <c r="J58" s="120" t="s">
        <v>638</v>
      </c>
      <c r="K58" s="158">
        <v>5</v>
      </c>
      <c r="L58" s="58"/>
      <c r="M58" s="159">
        <f t="shared" si="0"/>
        <v>0</v>
      </c>
    </row>
    <row r="59" spans="2:13" x14ac:dyDescent="0.35">
      <c r="B59" s="172"/>
      <c r="C59" s="163"/>
      <c r="D59" s="132"/>
      <c r="E59" s="163"/>
      <c r="F59" s="163"/>
      <c r="G59" s="163"/>
      <c r="H59" s="72" t="s">
        <v>636</v>
      </c>
      <c r="I59" s="123" t="s">
        <v>640</v>
      </c>
      <c r="J59" s="120" t="s">
        <v>637</v>
      </c>
      <c r="K59" s="158">
        <v>5</v>
      </c>
      <c r="L59" s="58"/>
      <c r="M59" s="159">
        <f t="shared" si="0"/>
        <v>0</v>
      </c>
    </row>
    <row r="60" spans="2:13" ht="87" x14ac:dyDescent="0.35">
      <c r="B60" s="195" t="s">
        <v>164</v>
      </c>
      <c r="C60" s="196" t="s">
        <v>166</v>
      </c>
      <c r="D60" s="197" t="s">
        <v>167</v>
      </c>
      <c r="E60" s="198" t="s">
        <v>16</v>
      </c>
      <c r="F60" s="198" t="s">
        <v>181</v>
      </c>
      <c r="G60" s="198" t="s">
        <v>170</v>
      </c>
      <c r="H60" s="198" t="s">
        <v>439</v>
      </c>
      <c r="I60" s="199" t="s">
        <v>740</v>
      </c>
      <c r="J60" s="197" t="s">
        <v>186</v>
      </c>
      <c r="K60" s="200">
        <v>5</v>
      </c>
      <c r="L60" s="201"/>
      <c r="M60" s="202">
        <f t="shared" si="0"/>
        <v>0</v>
      </c>
    </row>
  </sheetData>
  <customSheetViews>
    <customSheetView guid="{8E7A659F-1F78-41E1-A901-E72DF8119CBB}" showGridLines="0" state="hidden">
      <pane xSplit="4" ySplit="3" topLeftCell="E4" activePane="bottomRight" state="frozen"/>
      <selection pane="bottomRight" activeCell="M4" sqref="M4"/>
      <pageMargins left="0.7" right="0.7" top="0.75" bottom="0.75" header="0.3" footer="0.3"/>
    </customSheetView>
    <customSheetView guid="{12AE7722-B0A3-4C2A-98B5-2DE188FD685E}" showGridLines="0" state="hidden">
      <pane xSplit="4" ySplit="3" topLeftCell="E4" activePane="bottomRight" state="frozen"/>
      <selection pane="bottomRight" activeCell="M4" sqref="M4"/>
      <pageMargins left="0.7" right="0.7" top="0.75" bottom="0.75" header="0.3" footer="0.3"/>
    </customSheetView>
    <customSheetView guid="{04AB7A58-4366-4A28-AC89-CED3F78B7D40}" showGridLines="0" state="hidden">
      <pane xSplit="4" ySplit="3" topLeftCell="E4" activePane="bottomRight" state="frozen"/>
      <selection pane="bottomRight" activeCell="M4" sqref="M4"/>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20"/>
  <sheetViews>
    <sheetView workbookViewId="0">
      <selection activeCell="C33" sqref="C33"/>
    </sheetView>
  </sheetViews>
  <sheetFormatPr defaultRowHeight="14.5" x14ac:dyDescent="0.35"/>
  <cols>
    <col min="3" max="3" width="38.453125" style="73" bestFit="1" customWidth="1"/>
    <col min="4" max="4" width="104.453125" style="29" customWidth="1"/>
  </cols>
  <sheetData>
    <row r="4" spans="2:4" x14ac:dyDescent="0.35">
      <c r="B4" s="84" t="s">
        <v>420</v>
      </c>
      <c r="C4" s="85" t="s">
        <v>413</v>
      </c>
      <c r="D4" s="86" t="s">
        <v>414</v>
      </c>
    </row>
    <row r="5" spans="2:4" ht="101.5" x14ac:dyDescent="0.35">
      <c r="B5" s="58" t="s">
        <v>408</v>
      </c>
      <c r="C5" s="82" t="s">
        <v>287</v>
      </c>
      <c r="D5" s="83" t="s">
        <v>415</v>
      </c>
    </row>
    <row r="6" spans="2:4" ht="29" x14ac:dyDescent="0.35">
      <c r="B6" s="58" t="s">
        <v>409</v>
      </c>
      <c r="C6" s="82" t="s">
        <v>288</v>
      </c>
      <c r="D6" s="83" t="s">
        <v>416</v>
      </c>
    </row>
    <row r="7" spans="2:4" ht="29" x14ac:dyDescent="0.35">
      <c r="B7" s="58" t="s">
        <v>410</v>
      </c>
      <c r="C7" s="82" t="s">
        <v>289</v>
      </c>
      <c r="D7" s="83" t="s">
        <v>417</v>
      </c>
    </row>
    <row r="8" spans="2:4" ht="29" x14ac:dyDescent="0.35">
      <c r="B8" s="58" t="s">
        <v>411</v>
      </c>
      <c r="C8" s="82" t="s">
        <v>290</v>
      </c>
      <c r="D8" s="83" t="s">
        <v>418</v>
      </c>
    </row>
    <row r="9" spans="2:4" ht="29" x14ac:dyDescent="0.35">
      <c r="B9" s="58" t="s">
        <v>412</v>
      </c>
      <c r="C9" s="82" t="s">
        <v>291</v>
      </c>
      <c r="D9" s="83" t="s">
        <v>419</v>
      </c>
    </row>
    <row r="13" spans="2:4" hidden="1" x14ac:dyDescent="0.35"/>
    <row r="14" spans="2:4" hidden="1" x14ac:dyDescent="0.35">
      <c r="B14" s="84" t="s">
        <v>420</v>
      </c>
      <c r="C14" s="85" t="s">
        <v>413</v>
      </c>
    </row>
    <row r="15" spans="2:4" hidden="1" x14ac:dyDescent="0.35">
      <c r="B15" s="58" t="s">
        <v>408</v>
      </c>
      <c r="C15" s="82" t="s">
        <v>287</v>
      </c>
    </row>
    <row r="16" spans="2:4" hidden="1" x14ac:dyDescent="0.35">
      <c r="B16" s="58" t="s">
        <v>409</v>
      </c>
      <c r="C16" s="82" t="s">
        <v>288</v>
      </c>
    </row>
    <row r="17" spans="2:3" hidden="1" x14ac:dyDescent="0.35">
      <c r="B17" s="58" t="s">
        <v>410</v>
      </c>
      <c r="C17" s="82" t="s">
        <v>289</v>
      </c>
    </row>
    <row r="18" spans="2:3" hidden="1" x14ac:dyDescent="0.35">
      <c r="B18" s="58" t="s">
        <v>411</v>
      </c>
      <c r="C18" s="82" t="s">
        <v>290</v>
      </c>
    </row>
    <row r="19" spans="2:3" hidden="1" x14ac:dyDescent="0.35">
      <c r="B19" s="58" t="s">
        <v>412</v>
      </c>
      <c r="C19" s="82" t="s">
        <v>291</v>
      </c>
    </row>
    <row r="20" spans="2:3" hidden="1" x14ac:dyDescent="0.35"/>
  </sheetData>
  <customSheetViews>
    <customSheetView guid="{8E7A659F-1F78-41E1-A901-E72DF8119CBB}" hiddenRows="1" state="hidden">
      <selection activeCell="C33" sqref="C33"/>
      <pageMargins left="0.7" right="0.7" top="0.75" bottom="0.75" header="0.3" footer="0.3"/>
    </customSheetView>
    <customSheetView guid="{12AE7722-B0A3-4C2A-98B5-2DE188FD685E}" hiddenRows="1" state="hidden">
      <selection activeCell="C33" sqref="C33"/>
      <pageMargins left="0.7" right="0.7" top="0.75" bottom="0.75" header="0.3" footer="0.3"/>
    </customSheetView>
    <customSheetView guid="{04AB7A58-4366-4A28-AC89-CED3F78B7D40}" hiddenRows="1" state="hidden">
      <selection activeCell="C33" sqref="C33"/>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Q150"/>
  <sheetViews>
    <sheetView workbookViewId="0">
      <pane xSplit="17" ySplit="41" topLeftCell="CE42" activePane="bottomRight" state="frozen"/>
      <selection pane="topRight" activeCell="R1" sqref="R1"/>
      <selection pane="bottomLeft" activeCell="A42" sqref="A42"/>
      <selection pane="bottomRight" activeCell="D91" sqref="D91"/>
    </sheetView>
  </sheetViews>
  <sheetFormatPr defaultColWidth="9.1796875" defaultRowHeight="14.5" x14ac:dyDescent="0.35"/>
  <cols>
    <col min="1" max="1" width="9.1796875" style="74"/>
    <col min="2" max="3" width="13" style="74" customWidth="1"/>
    <col min="4" max="4" width="55.54296875" style="74" customWidth="1"/>
    <col min="5" max="5" width="8.1796875" style="74" customWidth="1"/>
    <col min="6" max="6" width="77.26953125" style="74" customWidth="1"/>
    <col min="7" max="7" width="10.453125" style="74" customWidth="1"/>
    <col min="8" max="12" width="10.453125" style="74" hidden="1" customWidth="1"/>
    <col min="13" max="13" width="16.1796875" style="75" customWidth="1"/>
    <col min="14" max="14" width="10" style="75" customWidth="1"/>
    <col min="15" max="19" width="5.54296875" style="74" customWidth="1"/>
    <col min="20" max="20" width="7" style="75" customWidth="1"/>
    <col min="21" max="37" width="6.54296875" style="75" customWidth="1"/>
    <col min="38" max="51" width="6.26953125" style="75" customWidth="1"/>
    <col min="52" max="52" width="6.453125" style="75" customWidth="1"/>
    <col min="53" max="57" width="6.26953125" style="75" customWidth="1"/>
    <col min="58" max="58" width="6.54296875" style="75" customWidth="1"/>
    <col min="59" max="59" width="6.1796875" style="75" customWidth="1"/>
    <col min="60" max="60" width="7.1796875" style="75" customWidth="1"/>
    <col min="61" max="63" width="8.81640625" style="75" customWidth="1"/>
    <col min="64" max="81" width="7.1796875" style="75" customWidth="1"/>
    <col min="82" max="84" width="7.453125" style="75" customWidth="1"/>
    <col min="85" max="108" width="9.1796875" style="75" customWidth="1"/>
    <col min="109" max="109" width="3.81640625" style="75" bestFit="1" customWidth="1"/>
    <col min="110" max="110" width="5.26953125" style="75" customWidth="1"/>
    <col min="111" max="114" width="4.81640625" style="75" bestFit="1" customWidth="1"/>
    <col min="115" max="121" width="3.81640625" style="75" bestFit="1" customWidth="1"/>
    <col min="122" max="16384" width="9.1796875" style="75"/>
  </cols>
  <sheetData>
    <row r="1" spans="1:121" x14ac:dyDescent="0.35">
      <c r="A1" s="74" t="s">
        <v>573</v>
      </c>
      <c r="T1" s="77"/>
      <c r="U1" s="56"/>
      <c r="V1" s="56"/>
      <c r="W1" s="56"/>
      <c r="X1" s="56"/>
      <c r="Y1" s="56"/>
      <c r="Z1" s="56"/>
      <c r="AA1" s="56"/>
      <c r="AB1" s="56"/>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56"/>
      <c r="BD1" s="56"/>
      <c r="BE1" s="56"/>
      <c r="BF1" s="77"/>
      <c r="BG1" s="77"/>
      <c r="BH1" s="77"/>
      <c r="BI1" s="56"/>
      <c r="BJ1" s="56"/>
      <c r="BK1" s="56"/>
      <c r="BL1" s="57"/>
      <c r="BM1" s="57"/>
      <c r="BN1" s="57"/>
      <c r="BO1" s="77"/>
      <c r="BP1" s="77"/>
      <c r="BQ1" s="77"/>
      <c r="BR1" s="77"/>
      <c r="BS1" s="56"/>
      <c r="BT1" s="56"/>
      <c r="BU1" s="56"/>
      <c r="BV1" s="56"/>
      <c r="BW1" s="56"/>
      <c r="BX1" s="77"/>
      <c r="BY1" s="77"/>
      <c r="BZ1" s="56"/>
      <c r="CA1" s="56"/>
      <c r="CB1" s="56"/>
      <c r="CC1" s="56"/>
      <c r="CD1" s="77"/>
      <c r="CE1" s="77"/>
      <c r="CF1" s="77"/>
    </row>
    <row r="2" spans="1:121" x14ac:dyDescent="0.35">
      <c r="O2" s="624" t="s">
        <v>449</v>
      </c>
      <c r="P2" s="624"/>
      <c r="Q2" s="624"/>
      <c r="R2" s="624"/>
      <c r="S2" s="624"/>
      <c r="T2" s="623" t="s">
        <v>4</v>
      </c>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c r="BH2" s="623"/>
      <c r="BI2" s="623"/>
      <c r="BJ2" s="623"/>
      <c r="BK2" s="623"/>
      <c r="BL2" s="623"/>
      <c r="BM2" s="623"/>
      <c r="BN2" s="623"/>
      <c r="BO2" s="623"/>
      <c r="BP2" s="623"/>
      <c r="BQ2" s="623"/>
      <c r="BR2" s="623"/>
      <c r="BS2" s="623"/>
      <c r="BT2" s="623"/>
      <c r="BU2" s="623"/>
      <c r="BV2" s="623"/>
      <c r="BW2" s="623"/>
      <c r="BX2" s="623"/>
      <c r="BY2" s="623"/>
      <c r="BZ2" s="623"/>
      <c r="CA2" s="623"/>
      <c r="CB2" s="623"/>
      <c r="CC2" s="623"/>
      <c r="CD2" s="623"/>
      <c r="CE2" s="623"/>
      <c r="CF2" s="623"/>
    </row>
    <row r="3" spans="1:121" x14ac:dyDescent="0.35">
      <c r="A3" s="76" t="s">
        <v>406</v>
      </c>
      <c r="B3" s="76" t="s">
        <v>405</v>
      </c>
      <c r="C3" s="76" t="s">
        <v>293</v>
      </c>
      <c r="D3" s="76" t="s">
        <v>935</v>
      </c>
      <c r="E3" s="76" t="s">
        <v>313</v>
      </c>
      <c r="F3" s="76" t="s">
        <v>936</v>
      </c>
      <c r="G3" s="76" t="s">
        <v>448</v>
      </c>
      <c r="H3" s="76" t="s">
        <v>696</v>
      </c>
      <c r="I3" s="76" t="s">
        <v>699</v>
      </c>
      <c r="J3" s="76" t="s">
        <v>697</v>
      </c>
      <c r="K3" s="76" t="s">
        <v>698</v>
      </c>
      <c r="L3" s="76" t="s">
        <v>700</v>
      </c>
      <c r="M3" s="76" t="s">
        <v>504</v>
      </c>
      <c r="N3" s="76" t="s">
        <v>407</v>
      </c>
      <c r="O3" s="76" t="s">
        <v>408</v>
      </c>
      <c r="P3" s="76" t="s">
        <v>409</v>
      </c>
      <c r="Q3" s="76" t="s">
        <v>410</v>
      </c>
      <c r="R3" s="76" t="s">
        <v>411</v>
      </c>
      <c r="S3" s="76" t="s">
        <v>412</v>
      </c>
      <c r="T3" s="77" t="s">
        <v>430</v>
      </c>
      <c r="U3" s="56" t="s">
        <v>465</v>
      </c>
      <c r="V3" s="56" t="s">
        <v>468</v>
      </c>
      <c r="W3" s="56" t="s">
        <v>469</v>
      </c>
      <c r="X3" s="56" t="s">
        <v>470</v>
      </c>
      <c r="Y3" s="56" t="s">
        <v>471</v>
      </c>
      <c r="Z3" s="56" t="s">
        <v>472</v>
      </c>
      <c r="AA3" s="56" t="s">
        <v>466</v>
      </c>
      <c r="AB3" s="56" t="s">
        <v>473</v>
      </c>
      <c r="AC3" s="77" t="s">
        <v>431</v>
      </c>
      <c r="AD3" s="77" t="s">
        <v>475</v>
      </c>
      <c r="AE3" s="77" t="s">
        <v>474</v>
      </c>
      <c r="AF3" s="77" t="s">
        <v>432</v>
      </c>
      <c r="AG3" s="77" t="s">
        <v>476</v>
      </c>
      <c r="AH3" s="77" t="s">
        <v>477</v>
      </c>
      <c r="AI3" s="77" t="s">
        <v>433</v>
      </c>
      <c r="AJ3" s="77" t="s">
        <v>434</v>
      </c>
      <c r="AK3" s="77" t="s">
        <v>435</v>
      </c>
      <c r="AL3" s="77" t="s">
        <v>503</v>
      </c>
      <c r="AM3" s="77" t="s">
        <v>499</v>
      </c>
      <c r="AN3" s="77" t="s">
        <v>436</v>
      </c>
      <c r="AO3" s="77" t="s">
        <v>437</v>
      </c>
      <c r="AP3" s="77" t="s">
        <v>438</v>
      </c>
      <c r="AQ3" s="77" t="s">
        <v>490</v>
      </c>
      <c r="AR3" s="77" t="s">
        <v>491</v>
      </c>
      <c r="AS3" s="77" t="s">
        <v>492</v>
      </c>
      <c r="AT3" s="77" t="s">
        <v>493</v>
      </c>
      <c r="AU3" s="77" t="s">
        <v>494</v>
      </c>
      <c r="AV3" s="77" t="s">
        <v>483</v>
      </c>
      <c r="AW3" s="77" t="s">
        <v>484</v>
      </c>
      <c r="AX3" s="77" t="s">
        <v>485</v>
      </c>
      <c r="AY3" s="77" t="s">
        <v>486</v>
      </c>
      <c r="AZ3" s="77" t="s">
        <v>439</v>
      </c>
      <c r="BA3" s="77" t="s">
        <v>440</v>
      </c>
      <c r="BB3" s="77" t="s">
        <v>441</v>
      </c>
      <c r="BC3" s="56" t="s">
        <v>487</v>
      </c>
      <c r="BD3" s="56" t="s">
        <v>489</v>
      </c>
      <c r="BE3" s="56" t="s">
        <v>488</v>
      </c>
      <c r="BF3" s="77" t="s">
        <v>442</v>
      </c>
      <c r="BG3" s="77" t="s">
        <v>13</v>
      </c>
      <c r="BH3" s="77" t="s">
        <v>429</v>
      </c>
      <c r="BI3" s="56" t="s">
        <v>450</v>
      </c>
      <c r="BJ3" s="56" t="s">
        <v>451</v>
      </c>
      <c r="BK3" s="56" t="s">
        <v>452</v>
      </c>
      <c r="BL3" s="57" t="s">
        <v>453</v>
      </c>
      <c r="BM3" s="57" t="s">
        <v>454</v>
      </c>
      <c r="BN3" s="57" t="s">
        <v>633</v>
      </c>
      <c r="BO3" s="77" t="s">
        <v>443</v>
      </c>
      <c r="BP3" s="77" t="s">
        <v>455</v>
      </c>
      <c r="BQ3" s="77" t="s">
        <v>444</v>
      </c>
      <c r="BR3" s="77" t="s">
        <v>445</v>
      </c>
      <c r="BS3" s="56" t="s">
        <v>456</v>
      </c>
      <c r="BT3" s="56" t="s">
        <v>457</v>
      </c>
      <c r="BU3" s="56" t="s">
        <v>458</v>
      </c>
      <c r="BV3" s="56" t="s">
        <v>459</v>
      </c>
      <c r="BW3" s="56" t="s">
        <v>460</v>
      </c>
      <c r="BX3" s="77" t="s">
        <v>500</v>
      </c>
      <c r="BY3" s="77" t="s">
        <v>501</v>
      </c>
      <c r="BZ3" s="56" t="s">
        <v>461</v>
      </c>
      <c r="CA3" s="56" t="s">
        <v>462</v>
      </c>
      <c r="CB3" s="56" t="s">
        <v>463</v>
      </c>
      <c r="CC3" s="56" t="s">
        <v>464</v>
      </c>
      <c r="CD3" s="77" t="s">
        <v>51</v>
      </c>
      <c r="CE3" s="77" t="s">
        <v>56</v>
      </c>
      <c r="CF3" s="77" t="s">
        <v>60</v>
      </c>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row>
    <row r="4" spans="1:121" hidden="1" x14ac:dyDescent="0.35">
      <c r="A4" s="76">
        <v>0</v>
      </c>
      <c r="B4" s="76">
        <v>0</v>
      </c>
      <c r="C4" s="76"/>
      <c r="D4" s="76">
        <v>0</v>
      </c>
      <c r="E4" s="76"/>
      <c r="F4" s="76">
        <v>0</v>
      </c>
      <c r="G4" s="76">
        <v>0</v>
      </c>
      <c r="H4" s="76"/>
      <c r="I4" s="76"/>
      <c r="J4" s="76"/>
      <c r="K4" s="76"/>
      <c r="L4" s="76"/>
      <c r="M4" s="76">
        <v>0</v>
      </c>
      <c r="N4" s="76">
        <v>0</v>
      </c>
      <c r="O4" s="76">
        <v>0</v>
      </c>
      <c r="P4" s="76">
        <v>0</v>
      </c>
      <c r="Q4" s="76">
        <v>0</v>
      </c>
      <c r="R4" s="76">
        <v>0</v>
      </c>
      <c r="S4" s="76">
        <v>0</v>
      </c>
      <c r="T4" s="76">
        <v>0</v>
      </c>
      <c r="U4" s="76">
        <v>0</v>
      </c>
      <c r="V4" s="76">
        <v>0</v>
      </c>
      <c r="W4" s="76">
        <v>0</v>
      </c>
      <c r="X4" s="76">
        <v>0</v>
      </c>
      <c r="Y4" s="76">
        <v>0</v>
      </c>
      <c r="Z4" s="76">
        <v>0</v>
      </c>
      <c r="AA4" s="76">
        <v>0</v>
      </c>
      <c r="AB4" s="76">
        <v>0</v>
      </c>
      <c r="AC4" s="76">
        <v>0</v>
      </c>
      <c r="AD4" s="76">
        <v>0</v>
      </c>
      <c r="AE4" s="76">
        <v>0</v>
      </c>
      <c r="AF4" s="76">
        <v>0</v>
      </c>
      <c r="AG4" s="76">
        <v>0</v>
      </c>
      <c r="AH4" s="76">
        <v>0</v>
      </c>
      <c r="AI4" s="76">
        <v>0</v>
      </c>
      <c r="AJ4" s="76">
        <v>0</v>
      </c>
      <c r="AK4" s="76">
        <v>0</v>
      </c>
      <c r="AL4" s="76">
        <v>0</v>
      </c>
      <c r="AM4" s="76">
        <v>0</v>
      </c>
      <c r="AN4" s="76">
        <v>0</v>
      </c>
      <c r="AO4" s="76">
        <v>0</v>
      </c>
      <c r="AP4" s="76">
        <v>0</v>
      </c>
      <c r="AQ4" s="76">
        <v>0</v>
      </c>
      <c r="AR4" s="76">
        <v>0</v>
      </c>
      <c r="AS4" s="76">
        <v>0</v>
      </c>
      <c r="AT4" s="76">
        <v>0</v>
      </c>
      <c r="AU4" s="76">
        <v>0</v>
      </c>
      <c r="AV4" s="76">
        <v>0</v>
      </c>
      <c r="AW4" s="76">
        <v>0</v>
      </c>
      <c r="AX4" s="76">
        <v>0</v>
      </c>
      <c r="AY4" s="76">
        <v>0</v>
      </c>
      <c r="AZ4" s="76">
        <v>0</v>
      </c>
      <c r="BA4" s="76">
        <v>0</v>
      </c>
      <c r="BB4" s="76">
        <v>0</v>
      </c>
      <c r="BC4" s="76">
        <v>0</v>
      </c>
      <c r="BD4" s="76">
        <v>0</v>
      </c>
      <c r="BE4" s="76">
        <v>0</v>
      </c>
      <c r="BF4" s="76">
        <v>0</v>
      </c>
      <c r="BG4" s="76">
        <v>0</v>
      </c>
      <c r="BH4" s="76">
        <v>0</v>
      </c>
      <c r="BI4" s="76">
        <v>0</v>
      </c>
      <c r="BJ4" s="76">
        <v>0</v>
      </c>
      <c r="BK4" s="76">
        <v>0</v>
      </c>
      <c r="BL4" s="76">
        <v>0</v>
      </c>
      <c r="BM4" s="76">
        <v>0</v>
      </c>
      <c r="BN4" s="76"/>
      <c r="BO4" s="76">
        <v>0</v>
      </c>
      <c r="BP4" s="76"/>
      <c r="BQ4" s="76">
        <v>0</v>
      </c>
      <c r="BR4" s="76">
        <v>0</v>
      </c>
      <c r="BS4" s="76">
        <v>0</v>
      </c>
      <c r="BT4" s="76">
        <v>0</v>
      </c>
      <c r="BU4" s="76">
        <v>0</v>
      </c>
      <c r="BV4" s="76">
        <v>0</v>
      </c>
      <c r="BW4" s="76">
        <v>0</v>
      </c>
      <c r="BX4" s="76">
        <v>0</v>
      </c>
      <c r="BY4" s="76">
        <v>0</v>
      </c>
      <c r="BZ4" s="76">
        <v>0</v>
      </c>
      <c r="CA4" s="76">
        <v>0</v>
      </c>
      <c r="CB4" s="76">
        <v>0</v>
      </c>
      <c r="CC4" s="76">
        <v>0</v>
      </c>
      <c r="CD4" s="76">
        <v>0</v>
      </c>
      <c r="CE4" s="76">
        <v>0</v>
      </c>
      <c r="CF4" s="76">
        <v>0</v>
      </c>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row>
    <row r="5" spans="1:121" s="78" customFormat="1" hidden="1" x14ac:dyDescent="0.35">
      <c r="A5" s="77" t="s">
        <v>55</v>
      </c>
      <c r="B5" s="77" t="s">
        <v>64</v>
      </c>
      <c r="C5" s="77" t="s">
        <v>16</v>
      </c>
      <c r="D5" s="77" t="s">
        <v>915</v>
      </c>
      <c r="E5" s="77">
        <v>1</v>
      </c>
      <c r="F5" s="77" t="s">
        <v>938</v>
      </c>
      <c r="G5" s="77" t="s">
        <v>69</v>
      </c>
      <c r="H5" s="77"/>
      <c r="I5" s="77"/>
      <c r="J5" s="77"/>
      <c r="K5" s="77"/>
      <c r="L5" s="77"/>
      <c r="M5" s="81" t="s">
        <v>540</v>
      </c>
      <c r="N5" s="81">
        <f t="shared" ref="N5:N18" si="0">N4+1</f>
        <v>1</v>
      </c>
      <c r="O5" s="77">
        <v>1</v>
      </c>
      <c r="P5" s="77"/>
      <c r="Q5" s="77">
        <v>1</v>
      </c>
      <c r="R5" s="77"/>
      <c r="S5" s="77"/>
      <c r="T5" s="81">
        <v>1</v>
      </c>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row>
    <row r="6" spans="1:121" s="78" customFormat="1" hidden="1" x14ac:dyDescent="0.35">
      <c r="A6" s="77" t="s">
        <v>344</v>
      </c>
      <c r="B6" s="77" t="s">
        <v>64</v>
      </c>
      <c r="C6" s="77" t="s">
        <v>16</v>
      </c>
      <c r="D6" s="77" t="s">
        <v>915</v>
      </c>
      <c r="E6" s="77">
        <f t="shared" ref="E6:E18" si="1">E5+1</f>
        <v>2</v>
      </c>
      <c r="F6" s="77" t="s">
        <v>946</v>
      </c>
      <c r="G6" s="77" t="s">
        <v>81</v>
      </c>
      <c r="H6" s="77"/>
      <c r="I6" s="77"/>
      <c r="J6" s="77"/>
      <c r="K6" s="77"/>
      <c r="L6" s="77"/>
      <c r="M6" s="81" t="s">
        <v>541</v>
      </c>
      <c r="N6" s="81">
        <f t="shared" si="0"/>
        <v>2</v>
      </c>
      <c r="O6" s="77">
        <v>1</v>
      </c>
      <c r="P6" s="77"/>
      <c r="Q6" s="77">
        <v>1</v>
      </c>
      <c r="R6" s="77">
        <v>1</v>
      </c>
      <c r="S6" s="77">
        <v>1</v>
      </c>
      <c r="T6" s="81"/>
      <c r="U6" s="81"/>
      <c r="V6" s="81"/>
      <c r="W6" s="81"/>
      <c r="X6" s="81"/>
      <c r="Y6" s="81"/>
      <c r="Z6" s="81"/>
      <c r="AA6" s="81"/>
      <c r="AB6" s="81"/>
      <c r="AC6" s="81"/>
      <c r="AD6" s="81"/>
      <c r="AE6" s="81"/>
      <c r="AF6" s="81">
        <v>1</v>
      </c>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row>
    <row r="7" spans="1:121" s="78" customFormat="1" hidden="1" x14ac:dyDescent="0.35">
      <c r="A7" s="77" t="s">
        <v>346</v>
      </c>
      <c r="B7" s="77" t="s">
        <v>64</v>
      </c>
      <c r="C7" s="77" t="s">
        <v>16</v>
      </c>
      <c r="D7" s="77" t="s">
        <v>915</v>
      </c>
      <c r="E7" s="77">
        <f t="shared" si="1"/>
        <v>3</v>
      </c>
      <c r="F7" s="77" t="s">
        <v>954</v>
      </c>
      <c r="G7" s="77" t="s">
        <v>73</v>
      </c>
      <c r="H7" s="77"/>
      <c r="I7" s="77"/>
      <c r="J7" s="77"/>
      <c r="K7" s="77"/>
      <c r="L7" s="77"/>
      <c r="M7" s="81" t="s">
        <v>542</v>
      </c>
      <c r="N7" s="81">
        <f t="shared" si="0"/>
        <v>3</v>
      </c>
      <c r="O7" s="77">
        <v>1</v>
      </c>
      <c r="P7" s="77">
        <v>1</v>
      </c>
      <c r="Q7" s="77"/>
      <c r="R7" s="77"/>
      <c r="S7" s="77"/>
      <c r="T7" s="81"/>
      <c r="U7" s="81">
        <v>1</v>
      </c>
      <c r="V7" s="81">
        <v>1</v>
      </c>
      <c r="W7" s="81">
        <v>1</v>
      </c>
      <c r="X7" s="81">
        <v>1</v>
      </c>
      <c r="Y7" s="81">
        <v>1</v>
      </c>
      <c r="Z7" s="81">
        <v>1</v>
      </c>
      <c r="AA7" s="81">
        <v>1</v>
      </c>
      <c r="AB7" s="81">
        <v>1</v>
      </c>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row>
    <row r="8" spans="1:121" s="78" customFormat="1" hidden="1" x14ac:dyDescent="0.35">
      <c r="A8" s="77">
        <v>5</v>
      </c>
      <c r="B8" s="77" t="s">
        <v>64</v>
      </c>
      <c r="C8" s="77" t="s">
        <v>16</v>
      </c>
      <c r="D8" s="77" t="s">
        <v>915</v>
      </c>
      <c r="E8" s="77">
        <f t="shared" si="1"/>
        <v>4</v>
      </c>
      <c r="F8" s="77" t="s">
        <v>961</v>
      </c>
      <c r="G8" s="77" t="s">
        <v>92</v>
      </c>
      <c r="H8" s="77"/>
      <c r="I8" s="77"/>
      <c r="J8" s="77"/>
      <c r="K8" s="77"/>
      <c r="L8" s="77"/>
      <c r="M8" s="81" t="s">
        <v>543</v>
      </c>
      <c r="N8" s="81">
        <f t="shared" si="0"/>
        <v>4</v>
      </c>
      <c r="O8" s="77"/>
      <c r="P8" s="77"/>
      <c r="Q8" s="77"/>
      <c r="R8" s="77"/>
      <c r="S8" s="77">
        <v>1</v>
      </c>
      <c r="T8" s="81"/>
      <c r="U8" s="81"/>
      <c r="V8" s="81"/>
      <c r="W8" s="81"/>
      <c r="X8" s="81"/>
      <c r="Y8" s="81"/>
      <c r="Z8" s="81"/>
      <c r="AA8" s="81"/>
      <c r="AB8" s="81"/>
      <c r="AC8" s="81"/>
      <c r="AD8" s="81"/>
      <c r="AE8" s="81"/>
      <c r="AF8" s="81"/>
      <c r="AG8" s="81"/>
      <c r="AH8" s="81"/>
      <c r="AI8" s="81"/>
      <c r="AJ8" s="81">
        <v>1</v>
      </c>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row>
    <row r="9" spans="1:121" s="78" customFormat="1" hidden="1" x14ac:dyDescent="0.35">
      <c r="A9" s="77" t="s">
        <v>55</v>
      </c>
      <c r="B9" s="77" t="s">
        <v>64</v>
      </c>
      <c r="C9" s="77" t="s">
        <v>16</v>
      </c>
      <c r="D9" s="77" t="s">
        <v>915</v>
      </c>
      <c r="E9" s="77">
        <f t="shared" si="1"/>
        <v>5</v>
      </c>
      <c r="F9" s="77" t="s">
        <v>76</v>
      </c>
      <c r="G9" s="77" t="s">
        <v>75</v>
      </c>
      <c r="H9" s="77"/>
      <c r="I9" s="77"/>
      <c r="J9" s="77"/>
      <c r="K9" s="77"/>
      <c r="L9" s="77"/>
      <c r="M9" s="81" t="s">
        <v>544</v>
      </c>
      <c r="N9" s="81">
        <f t="shared" si="0"/>
        <v>5</v>
      </c>
      <c r="O9" s="77">
        <v>1</v>
      </c>
      <c r="P9" s="77"/>
      <c r="Q9" s="77">
        <v>1</v>
      </c>
      <c r="R9" s="77"/>
      <c r="S9" s="77"/>
      <c r="T9" s="81"/>
      <c r="U9" s="81"/>
      <c r="V9" s="81"/>
      <c r="W9" s="81"/>
      <c r="X9" s="81"/>
      <c r="Y9" s="81"/>
      <c r="Z9" s="81"/>
      <c r="AA9" s="81"/>
      <c r="AB9" s="81"/>
      <c r="AC9" s="81">
        <v>1</v>
      </c>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258"/>
      <c r="BJ9" s="81"/>
      <c r="BK9" s="81"/>
      <c r="BL9" s="81"/>
      <c r="BM9" s="81"/>
      <c r="BN9" s="81"/>
      <c r="BO9" s="81"/>
      <c r="BP9" s="81"/>
      <c r="BQ9" s="81"/>
      <c r="BR9" s="81"/>
      <c r="BS9" s="81"/>
      <c r="BT9" s="81"/>
      <c r="BU9" s="81"/>
      <c r="BV9" s="81"/>
      <c r="BW9" s="81"/>
      <c r="BX9" s="81"/>
      <c r="BY9" s="81"/>
      <c r="BZ9" s="81"/>
      <c r="CA9" s="81"/>
      <c r="CB9" s="81"/>
      <c r="CC9" s="81"/>
      <c r="CD9" s="81"/>
      <c r="CE9" s="81"/>
      <c r="CF9" s="81"/>
    </row>
    <row r="10" spans="1:121" s="78" customFormat="1" hidden="1" x14ac:dyDescent="0.35">
      <c r="A10" s="79" t="s">
        <v>170</v>
      </c>
      <c r="B10" s="77" t="s">
        <v>64</v>
      </c>
      <c r="C10" s="77" t="s">
        <v>16</v>
      </c>
      <c r="D10" s="77" t="s">
        <v>915</v>
      </c>
      <c r="E10" s="77">
        <f t="shared" si="1"/>
        <v>6</v>
      </c>
      <c r="F10" s="77" t="s">
        <v>971</v>
      </c>
      <c r="G10" s="77" t="s">
        <v>96</v>
      </c>
      <c r="H10" s="77"/>
      <c r="I10" s="77"/>
      <c r="J10" s="77"/>
      <c r="K10" s="77"/>
      <c r="L10" s="77"/>
      <c r="M10" s="81" t="s">
        <v>545</v>
      </c>
      <c r="N10" s="81">
        <f t="shared" si="0"/>
        <v>6</v>
      </c>
      <c r="O10" s="77">
        <v>1</v>
      </c>
      <c r="P10" s="77">
        <v>1</v>
      </c>
      <c r="Q10" s="77">
        <v>1</v>
      </c>
      <c r="R10" s="77">
        <v>1</v>
      </c>
      <c r="S10" s="79" t="s">
        <v>446</v>
      </c>
      <c r="T10" s="81"/>
      <c r="U10" s="81"/>
      <c r="V10" s="81"/>
      <c r="W10" s="81"/>
      <c r="X10" s="81"/>
      <c r="Y10" s="81"/>
      <c r="Z10" s="81"/>
      <c r="AA10" s="81"/>
      <c r="AB10" s="81"/>
      <c r="AC10" s="81"/>
      <c r="AD10" s="81"/>
      <c r="AE10" s="81"/>
      <c r="AF10" s="81"/>
      <c r="AG10" s="81"/>
      <c r="AH10" s="81"/>
      <c r="AI10" s="81"/>
      <c r="AJ10" s="81"/>
      <c r="AK10" s="81">
        <v>1</v>
      </c>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row>
    <row r="11" spans="1:121" s="78" customFormat="1" hidden="1" x14ac:dyDescent="0.35">
      <c r="A11" s="77">
        <v>1</v>
      </c>
      <c r="B11" s="77" t="s">
        <v>64</v>
      </c>
      <c r="C11" s="77" t="s">
        <v>20</v>
      </c>
      <c r="D11" s="77" t="s">
        <v>923</v>
      </c>
      <c r="E11" s="77">
        <f t="shared" si="1"/>
        <v>7</v>
      </c>
      <c r="F11" s="77" t="s">
        <v>976</v>
      </c>
      <c r="G11" s="77" t="s">
        <v>78</v>
      </c>
      <c r="H11" s="77"/>
      <c r="I11" s="77"/>
      <c r="J11" s="77"/>
      <c r="K11" s="77"/>
      <c r="L11" s="77"/>
      <c r="M11" s="81" t="s">
        <v>546</v>
      </c>
      <c r="N11" s="81">
        <f t="shared" si="0"/>
        <v>7</v>
      </c>
      <c r="O11" s="77">
        <v>1</v>
      </c>
      <c r="P11" s="77"/>
      <c r="Q11" s="77"/>
      <c r="R11" s="77"/>
      <c r="S11" s="77"/>
      <c r="T11" s="81"/>
      <c r="U11" s="81"/>
      <c r="V11" s="81"/>
      <c r="W11" s="81"/>
      <c r="X11" s="81"/>
      <c r="Y11" s="81"/>
      <c r="Z11" s="81"/>
      <c r="AA11" s="81"/>
      <c r="AB11" s="81"/>
      <c r="AC11" s="81"/>
      <c r="AD11" s="81">
        <v>1</v>
      </c>
      <c r="AE11" s="81">
        <v>1</v>
      </c>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row>
    <row r="12" spans="1:121" s="78" customFormat="1" hidden="1" x14ac:dyDescent="0.35">
      <c r="A12" s="77" t="s">
        <v>100</v>
      </c>
      <c r="B12" s="77" t="s">
        <v>64</v>
      </c>
      <c r="C12" s="77" t="s">
        <v>20</v>
      </c>
      <c r="D12" s="77" t="s">
        <v>923</v>
      </c>
      <c r="E12" s="77">
        <f t="shared" si="1"/>
        <v>8</v>
      </c>
      <c r="F12" s="77" t="s">
        <v>896</v>
      </c>
      <c r="G12" s="77" t="s">
        <v>78</v>
      </c>
      <c r="H12" s="77"/>
      <c r="I12" s="77"/>
      <c r="J12" s="77"/>
      <c r="K12" s="77"/>
      <c r="L12" s="77"/>
      <c r="M12" s="81" t="s">
        <v>547</v>
      </c>
      <c r="N12" s="81">
        <f t="shared" si="0"/>
        <v>8</v>
      </c>
      <c r="O12" s="77">
        <v>1</v>
      </c>
      <c r="P12" s="77"/>
      <c r="Q12" s="77">
        <v>1</v>
      </c>
      <c r="R12" s="77">
        <v>1</v>
      </c>
      <c r="S12" s="77"/>
      <c r="T12" s="81"/>
      <c r="U12" s="81"/>
      <c r="V12" s="81"/>
      <c r="W12" s="81"/>
      <c r="X12" s="81"/>
      <c r="Y12" s="81"/>
      <c r="Z12" s="81"/>
      <c r="AA12" s="81"/>
      <c r="AB12" s="81"/>
      <c r="AC12" s="81"/>
      <c r="AD12" s="81">
        <v>1</v>
      </c>
      <c r="AE12" s="81">
        <v>1</v>
      </c>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row>
    <row r="13" spans="1:121" s="78" customFormat="1" hidden="1" x14ac:dyDescent="0.35">
      <c r="A13" s="77" t="s">
        <v>55</v>
      </c>
      <c r="B13" s="77" t="s">
        <v>64</v>
      </c>
      <c r="C13" s="77" t="s">
        <v>20</v>
      </c>
      <c r="D13" s="77" t="s">
        <v>923</v>
      </c>
      <c r="E13" s="77">
        <f t="shared" si="1"/>
        <v>9</v>
      </c>
      <c r="F13" s="77" t="s">
        <v>983</v>
      </c>
      <c r="G13" s="77" t="s">
        <v>78</v>
      </c>
      <c r="H13" s="77"/>
      <c r="I13" s="77"/>
      <c r="J13" s="77"/>
      <c r="K13" s="77"/>
      <c r="L13" s="77"/>
      <c r="M13" s="81" t="s">
        <v>548</v>
      </c>
      <c r="N13" s="81">
        <f t="shared" si="0"/>
        <v>9</v>
      </c>
      <c r="O13" s="77">
        <v>1</v>
      </c>
      <c r="P13" s="77"/>
      <c r="Q13" s="77">
        <v>1</v>
      </c>
      <c r="R13" s="77"/>
      <c r="S13" s="77"/>
      <c r="T13" s="81"/>
      <c r="U13" s="81"/>
      <c r="V13" s="81"/>
      <c r="W13" s="81"/>
      <c r="X13" s="81"/>
      <c r="Y13" s="81"/>
      <c r="Z13" s="81"/>
      <c r="AA13" s="81"/>
      <c r="AB13" s="81"/>
      <c r="AC13" s="81"/>
      <c r="AD13" s="81">
        <v>1</v>
      </c>
      <c r="AE13" s="81">
        <v>1</v>
      </c>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row>
    <row r="14" spans="1:121" s="78" customFormat="1" hidden="1" x14ac:dyDescent="0.35">
      <c r="A14" s="77" t="s">
        <v>100</v>
      </c>
      <c r="B14" s="77" t="s">
        <v>64</v>
      </c>
      <c r="C14" s="77" t="s">
        <v>24</v>
      </c>
      <c r="D14" s="77" t="s">
        <v>930</v>
      </c>
      <c r="E14" s="77">
        <f t="shared" si="1"/>
        <v>10</v>
      </c>
      <c r="F14" s="77" t="s">
        <v>986</v>
      </c>
      <c r="G14" s="77" t="s">
        <v>81</v>
      </c>
      <c r="H14" s="77"/>
      <c r="I14" s="77"/>
      <c r="J14" s="77"/>
      <c r="K14" s="77"/>
      <c r="L14" s="77"/>
      <c r="M14" s="81" t="s">
        <v>549</v>
      </c>
      <c r="N14" s="81">
        <f t="shared" si="0"/>
        <v>10</v>
      </c>
      <c r="O14" s="77">
        <v>1</v>
      </c>
      <c r="P14" s="77"/>
      <c r="Q14" s="77">
        <v>1</v>
      </c>
      <c r="R14" s="77">
        <v>1</v>
      </c>
      <c r="S14" s="77"/>
      <c r="T14" s="81"/>
      <c r="U14" s="81"/>
      <c r="V14" s="81"/>
      <c r="W14" s="81"/>
      <c r="X14" s="81"/>
      <c r="Y14" s="81"/>
      <c r="Z14" s="81"/>
      <c r="AA14" s="81"/>
      <c r="AB14" s="81"/>
      <c r="AC14" s="81"/>
      <c r="AD14" s="81"/>
      <c r="AE14" s="81"/>
      <c r="AF14" s="81">
        <v>1</v>
      </c>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row>
    <row r="15" spans="1:121" s="78" customFormat="1" hidden="1" x14ac:dyDescent="0.35">
      <c r="A15" s="77" t="s">
        <v>87</v>
      </c>
      <c r="B15" s="77" t="s">
        <v>64</v>
      </c>
      <c r="C15" s="77" t="s">
        <v>24</v>
      </c>
      <c r="D15" s="77" t="s">
        <v>930</v>
      </c>
      <c r="E15" s="77">
        <f t="shared" si="1"/>
        <v>11</v>
      </c>
      <c r="F15" s="77" t="s">
        <v>990</v>
      </c>
      <c r="G15" s="77" t="s">
        <v>85</v>
      </c>
      <c r="H15" s="77"/>
      <c r="I15" s="77"/>
      <c r="J15" s="77"/>
      <c r="K15" s="77"/>
      <c r="L15" s="77"/>
      <c r="M15" s="81" t="s">
        <v>550</v>
      </c>
      <c r="N15" s="81">
        <f t="shared" si="0"/>
        <v>11</v>
      </c>
      <c r="O15" s="77">
        <v>1</v>
      </c>
      <c r="P15" s="77"/>
      <c r="Q15" s="77"/>
      <c r="R15" s="77">
        <v>1</v>
      </c>
      <c r="S15" s="77"/>
      <c r="T15" s="81"/>
      <c r="U15" s="81"/>
      <c r="V15" s="81"/>
      <c r="W15" s="81"/>
      <c r="X15" s="81"/>
      <c r="Y15" s="81"/>
      <c r="Z15" s="81"/>
      <c r="AA15" s="81"/>
      <c r="AB15" s="81"/>
      <c r="AC15" s="81"/>
      <c r="AD15" s="81"/>
      <c r="AE15" s="81"/>
      <c r="AF15" s="81"/>
      <c r="AG15" s="81">
        <v>1</v>
      </c>
      <c r="AH15" s="81">
        <v>1</v>
      </c>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row>
    <row r="16" spans="1:121" s="78" customFormat="1" hidden="1" x14ac:dyDescent="0.35">
      <c r="A16" s="77" t="s">
        <v>87</v>
      </c>
      <c r="B16" s="77" t="s">
        <v>64</v>
      </c>
      <c r="C16" s="77" t="s">
        <v>12</v>
      </c>
      <c r="D16" s="77" t="s">
        <v>909</v>
      </c>
      <c r="E16" s="77">
        <f t="shared" si="1"/>
        <v>12</v>
      </c>
      <c r="F16" s="77" t="s">
        <v>993</v>
      </c>
      <c r="G16" s="77" t="s">
        <v>88</v>
      </c>
      <c r="H16" s="77"/>
      <c r="I16" s="77"/>
      <c r="J16" s="77"/>
      <c r="K16" s="77"/>
      <c r="L16" s="77"/>
      <c r="M16" s="81" t="s">
        <v>551</v>
      </c>
      <c r="N16" s="81">
        <f t="shared" si="0"/>
        <v>12</v>
      </c>
      <c r="O16" s="77">
        <v>1</v>
      </c>
      <c r="P16" s="77"/>
      <c r="Q16" s="77"/>
      <c r="R16" s="77">
        <v>1</v>
      </c>
      <c r="S16" s="77"/>
      <c r="T16" s="81"/>
      <c r="U16" s="81"/>
      <c r="V16" s="81"/>
      <c r="W16" s="81"/>
      <c r="X16" s="81"/>
      <c r="Y16" s="81"/>
      <c r="Z16" s="81"/>
      <c r="AA16" s="81"/>
      <c r="AB16" s="81"/>
      <c r="AC16" s="81"/>
      <c r="AD16" s="81"/>
      <c r="AE16" s="81"/>
      <c r="AF16" s="81"/>
      <c r="AG16" s="81"/>
      <c r="AH16" s="81"/>
      <c r="AI16" s="81">
        <v>1</v>
      </c>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row>
    <row r="17" spans="1:84" s="78" customFormat="1" hidden="1" x14ac:dyDescent="0.35">
      <c r="A17" s="77" t="s">
        <v>100</v>
      </c>
      <c r="B17" s="77" t="s">
        <v>64</v>
      </c>
      <c r="C17" s="77" t="s">
        <v>12</v>
      </c>
      <c r="D17" s="77" t="s">
        <v>909</v>
      </c>
      <c r="E17" s="77">
        <f t="shared" si="1"/>
        <v>13</v>
      </c>
      <c r="F17" s="77" t="s">
        <v>996</v>
      </c>
      <c r="G17" s="77" t="s">
        <v>88</v>
      </c>
      <c r="H17" s="77"/>
      <c r="I17" s="77"/>
      <c r="J17" s="77"/>
      <c r="K17" s="77"/>
      <c r="L17" s="77"/>
      <c r="M17" s="81" t="s">
        <v>552</v>
      </c>
      <c r="N17" s="81">
        <f t="shared" si="0"/>
        <v>13</v>
      </c>
      <c r="O17" s="77">
        <v>1</v>
      </c>
      <c r="P17" s="77"/>
      <c r="Q17" s="77">
        <v>1</v>
      </c>
      <c r="R17" s="77">
        <v>1</v>
      </c>
      <c r="S17" s="77"/>
      <c r="T17" s="81"/>
      <c r="U17" s="81"/>
      <c r="V17" s="81"/>
      <c r="W17" s="81"/>
      <c r="X17" s="81"/>
      <c r="Y17" s="81"/>
      <c r="Z17" s="81"/>
      <c r="AA17" s="81"/>
      <c r="AB17" s="81"/>
      <c r="AC17" s="81"/>
      <c r="AD17" s="81"/>
      <c r="AE17" s="81"/>
      <c r="AF17" s="81"/>
      <c r="AG17" s="81"/>
      <c r="AH17" s="81"/>
      <c r="AI17" s="81">
        <v>1</v>
      </c>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row>
    <row r="18" spans="1:84" s="78" customFormat="1" hidden="1" x14ac:dyDescent="0.35">
      <c r="A18" s="77">
        <v>4</v>
      </c>
      <c r="B18" s="77" t="s">
        <v>64</v>
      </c>
      <c r="C18" s="77" t="s">
        <v>12</v>
      </c>
      <c r="D18" s="77" t="s">
        <v>909</v>
      </c>
      <c r="E18" s="77">
        <f t="shared" si="1"/>
        <v>14</v>
      </c>
      <c r="F18" s="77" t="s">
        <v>1000</v>
      </c>
      <c r="G18" s="77" t="s">
        <v>88</v>
      </c>
      <c r="H18" s="77"/>
      <c r="I18" s="77"/>
      <c r="J18" s="77"/>
      <c r="K18" s="77"/>
      <c r="L18" s="77"/>
      <c r="M18" s="81" t="s">
        <v>553</v>
      </c>
      <c r="N18" s="81">
        <f t="shared" si="0"/>
        <v>14</v>
      </c>
      <c r="O18" s="77"/>
      <c r="P18" s="77"/>
      <c r="Q18" s="77"/>
      <c r="R18" s="77">
        <v>1</v>
      </c>
      <c r="S18" s="77"/>
      <c r="T18" s="81"/>
      <c r="U18" s="81"/>
      <c r="V18" s="81"/>
      <c r="W18" s="81"/>
      <c r="X18" s="81"/>
      <c r="Y18" s="81"/>
      <c r="Z18" s="81"/>
      <c r="AA18" s="81"/>
      <c r="AB18" s="81"/>
      <c r="AC18" s="81"/>
      <c r="AD18" s="81"/>
      <c r="AE18" s="81"/>
      <c r="AF18" s="81"/>
      <c r="AG18" s="81"/>
      <c r="AH18" s="81"/>
      <c r="AI18" s="81">
        <v>1</v>
      </c>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row>
    <row r="19" spans="1:84" s="78" customFormat="1" hidden="1" x14ac:dyDescent="0.35">
      <c r="A19" s="77">
        <v>1</v>
      </c>
      <c r="B19" s="77" t="s">
        <v>386</v>
      </c>
      <c r="C19" s="77" t="s">
        <v>16</v>
      </c>
      <c r="D19" s="77" t="s">
        <v>919</v>
      </c>
      <c r="E19" s="77">
        <v>1</v>
      </c>
      <c r="F19" s="77" t="s">
        <v>942</v>
      </c>
      <c r="G19" s="77" t="s">
        <v>149</v>
      </c>
      <c r="H19" s="77"/>
      <c r="I19" s="77"/>
      <c r="J19" s="77"/>
      <c r="K19" s="77"/>
      <c r="L19" s="77"/>
      <c r="M19" s="81" t="s">
        <v>515</v>
      </c>
      <c r="N19" s="81"/>
      <c r="O19" s="77">
        <v>1</v>
      </c>
      <c r="P19" s="77"/>
      <c r="Q19" s="77"/>
      <c r="R19" s="77"/>
      <c r="S19" s="77"/>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v>1</v>
      </c>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row>
    <row r="20" spans="1:84" s="78" customFormat="1" hidden="1" x14ac:dyDescent="0.35">
      <c r="A20" s="77">
        <v>1</v>
      </c>
      <c r="B20" s="77" t="s">
        <v>386</v>
      </c>
      <c r="C20" s="77" t="s">
        <v>20</v>
      </c>
      <c r="D20" s="77" t="s">
        <v>927</v>
      </c>
      <c r="E20" s="77">
        <f>E19+1</f>
        <v>2</v>
      </c>
      <c r="F20" s="77" t="s">
        <v>950</v>
      </c>
      <c r="G20" s="77" t="s">
        <v>149</v>
      </c>
      <c r="H20" s="77"/>
      <c r="I20" s="77"/>
      <c r="J20" s="77"/>
      <c r="K20" s="77"/>
      <c r="L20" s="77"/>
      <c r="M20" s="81" t="s">
        <v>516</v>
      </c>
      <c r="N20" s="81"/>
      <c r="O20" s="77">
        <v>1</v>
      </c>
      <c r="P20" s="77"/>
      <c r="Q20" s="77"/>
      <c r="R20" s="77"/>
      <c r="S20" s="77"/>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v>1</v>
      </c>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row>
    <row r="21" spans="1:84" s="78" customFormat="1" hidden="1" x14ac:dyDescent="0.35">
      <c r="A21" s="79" t="s">
        <v>170</v>
      </c>
      <c r="B21" s="77" t="s">
        <v>386</v>
      </c>
      <c r="C21" s="77" t="s">
        <v>20</v>
      </c>
      <c r="D21" s="77" t="s">
        <v>927</v>
      </c>
      <c r="E21" s="77">
        <f>E20+1</f>
        <v>3</v>
      </c>
      <c r="F21" s="77" t="s">
        <v>958</v>
      </c>
      <c r="G21" s="77" t="s">
        <v>149</v>
      </c>
      <c r="H21" s="77"/>
      <c r="I21" s="77"/>
      <c r="J21" s="77"/>
      <c r="K21" s="77"/>
      <c r="L21" s="77"/>
      <c r="M21" s="81" t="s">
        <v>517</v>
      </c>
      <c r="N21" s="81"/>
      <c r="O21" s="77">
        <v>1</v>
      </c>
      <c r="P21" s="77">
        <v>1</v>
      </c>
      <c r="Q21" s="77">
        <v>1</v>
      </c>
      <c r="R21" s="77">
        <v>1</v>
      </c>
      <c r="S21" s="77">
        <v>1</v>
      </c>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v>1</v>
      </c>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row>
    <row r="22" spans="1:84" s="78" customFormat="1" hidden="1" x14ac:dyDescent="0.35">
      <c r="A22" s="77">
        <v>5</v>
      </c>
      <c r="B22" s="77" t="s">
        <v>386</v>
      </c>
      <c r="C22" s="77" t="s">
        <v>20</v>
      </c>
      <c r="D22" s="77" t="s">
        <v>927</v>
      </c>
      <c r="E22" s="77">
        <f>E21+1</f>
        <v>4</v>
      </c>
      <c r="F22" s="77" t="s">
        <v>965</v>
      </c>
      <c r="G22" s="77" t="s">
        <v>149</v>
      </c>
      <c r="H22" s="77"/>
      <c r="I22" s="77"/>
      <c r="J22" s="77"/>
      <c r="K22" s="77"/>
      <c r="L22" s="77"/>
      <c r="M22" s="81" t="s">
        <v>518</v>
      </c>
      <c r="N22" s="81"/>
      <c r="O22" s="77"/>
      <c r="P22" s="77"/>
      <c r="Q22" s="77"/>
      <c r="R22" s="77"/>
      <c r="S22" s="77">
        <v>1</v>
      </c>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v>1</v>
      </c>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row>
    <row r="23" spans="1:84" s="78" customFormat="1" hidden="1" x14ac:dyDescent="0.35">
      <c r="A23" s="77" t="s">
        <v>387</v>
      </c>
      <c r="B23" s="77" t="s">
        <v>152</v>
      </c>
      <c r="C23" s="77" t="s">
        <v>16</v>
      </c>
      <c r="D23" s="77" t="s">
        <v>920</v>
      </c>
      <c r="E23" s="77">
        <v>1</v>
      </c>
      <c r="F23" s="77" t="s">
        <v>943</v>
      </c>
      <c r="G23" s="77" t="s">
        <v>389</v>
      </c>
      <c r="H23" s="77"/>
      <c r="I23" s="77"/>
      <c r="J23" s="77"/>
      <c r="K23" s="77"/>
      <c r="L23" s="77"/>
      <c r="M23" s="81" t="s">
        <v>519</v>
      </c>
      <c r="N23" s="81"/>
      <c r="O23" s="77">
        <v>1</v>
      </c>
      <c r="P23" s="77">
        <v>1</v>
      </c>
      <c r="Q23" s="77"/>
      <c r="R23" s="77">
        <v>1</v>
      </c>
      <c r="S23" s="77"/>
      <c r="T23" s="81"/>
      <c r="U23" s="81"/>
      <c r="V23" s="81"/>
      <c r="W23" s="81"/>
      <c r="X23" s="81"/>
      <c r="Y23" s="81"/>
      <c r="Z23" s="81"/>
      <c r="AA23" s="81"/>
      <c r="AB23" s="81"/>
      <c r="AC23" s="81"/>
      <c r="AD23" s="81"/>
      <c r="AE23" s="81"/>
      <c r="AF23" s="81"/>
      <c r="AG23" s="81"/>
      <c r="AH23" s="81"/>
      <c r="AI23" s="81"/>
      <c r="AJ23" s="81"/>
      <c r="AK23" s="81"/>
      <c r="AL23" s="81">
        <v>1</v>
      </c>
      <c r="AM23" s="81">
        <v>1</v>
      </c>
      <c r="AN23" s="81"/>
      <c r="AO23" s="81"/>
      <c r="AP23" s="81">
        <v>1</v>
      </c>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row>
    <row r="24" spans="1:84" s="78" customFormat="1" hidden="1" x14ac:dyDescent="0.35">
      <c r="A24" s="77" t="s">
        <v>154</v>
      </c>
      <c r="B24" s="77" t="s">
        <v>152</v>
      </c>
      <c r="C24" s="77" t="s">
        <v>20</v>
      </c>
      <c r="D24" s="77" t="s">
        <v>928</v>
      </c>
      <c r="E24" s="77">
        <f t="shared" ref="E24:E35" si="2">E23+1</f>
        <v>2</v>
      </c>
      <c r="F24" s="77" t="s">
        <v>951</v>
      </c>
      <c r="G24" s="77" t="s">
        <v>155</v>
      </c>
      <c r="H24" s="77"/>
      <c r="I24" s="77"/>
      <c r="J24" s="77"/>
      <c r="K24" s="77"/>
      <c r="L24" s="77"/>
      <c r="M24" s="81" t="s">
        <v>520</v>
      </c>
      <c r="N24" s="81"/>
      <c r="O24" s="77">
        <v>1</v>
      </c>
      <c r="P24" s="77"/>
      <c r="Q24" s="77"/>
      <c r="R24" s="77"/>
      <c r="S24" s="77">
        <v>1</v>
      </c>
      <c r="T24" s="81"/>
      <c r="U24" s="81"/>
      <c r="V24" s="81"/>
      <c r="W24" s="81"/>
      <c r="X24" s="81"/>
      <c r="Y24" s="81"/>
      <c r="Z24" s="81"/>
      <c r="AA24" s="81"/>
      <c r="AB24" s="81"/>
      <c r="AC24" s="81"/>
      <c r="AD24" s="81"/>
      <c r="AE24" s="81"/>
      <c r="AF24" s="81"/>
      <c r="AG24" s="81"/>
      <c r="AH24" s="81"/>
      <c r="AI24" s="81"/>
      <c r="AJ24" s="81"/>
      <c r="AK24" s="81"/>
      <c r="AL24" s="81">
        <v>1</v>
      </c>
      <c r="AM24" s="81">
        <v>1</v>
      </c>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row>
    <row r="25" spans="1:84" s="78" customFormat="1" hidden="1" x14ac:dyDescent="0.35">
      <c r="A25" s="77">
        <v>1</v>
      </c>
      <c r="B25" s="77" t="s">
        <v>152</v>
      </c>
      <c r="C25" s="77" t="s">
        <v>20</v>
      </c>
      <c r="D25" s="77" t="s">
        <v>928</v>
      </c>
      <c r="E25" s="77">
        <f t="shared" si="2"/>
        <v>3</v>
      </c>
      <c r="F25" s="77" t="s">
        <v>959</v>
      </c>
      <c r="G25" s="77" t="s">
        <v>163</v>
      </c>
      <c r="H25" s="77"/>
      <c r="I25" s="77"/>
      <c r="J25" s="77"/>
      <c r="K25" s="77"/>
      <c r="L25" s="77"/>
      <c r="M25" s="81" t="s">
        <v>521</v>
      </c>
      <c r="N25" s="81"/>
      <c r="O25" s="77">
        <v>1</v>
      </c>
      <c r="P25" s="77"/>
      <c r="Q25" s="77"/>
      <c r="R25" s="77"/>
      <c r="S25" s="77"/>
      <c r="T25" s="81"/>
      <c r="U25" s="81"/>
      <c r="V25" s="81"/>
      <c r="W25" s="81"/>
      <c r="X25" s="81"/>
      <c r="Y25" s="81"/>
      <c r="Z25" s="81"/>
      <c r="AA25" s="81"/>
      <c r="AB25" s="81"/>
      <c r="AC25" s="81"/>
      <c r="AD25" s="81"/>
      <c r="AE25" s="81"/>
      <c r="AF25" s="81"/>
      <c r="AG25" s="81"/>
      <c r="AH25" s="81"/>
      <c r="AI25" s="81"/>
      <c r="AJ25" s="81"/>
      <c r="AK25" s="81"/>
      <c r="AL25" s="81"/>
      <c r="AM25" s="81"/>
      <c r="AN25" s="81"/>
      <c r="AO25" s="81"/>
      <c r="AP25" s="81">
        <v>1</v>
      </c>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row>
    <row r="26" spans="1:84" s="78" customFormat="1" hidden="1" x14ac:dyDescent="0.35">
      <c r="A26" s="77" t="s">
        <v>100</v>
      </c>
      <c r="B26" s="77" t="s">
        <v>152</v>
      </c>
      <c r="C26" s="77" t="s">
        <v>20</v>
      </c>
      <c r="D26" s="77" t="s">
        <v>928</v>
      </c>
      <c r="E26" s="77">
        <f t="shared" si="2"/>
        <v>4</v>
      </c>
      <c r="F26" s="77" t="s">
        <v>966</v>
      </c>
      <c r="G26" s="77" t="s">
        <v>163</v>
      </c>
      <c r="H26" s="77"/>
      <c r="I26" s="77"/>
      <c r="J26" s="77"/>
      <c r="K26" s="77"/>
      <c r="L26" s="77"/>
      <c r="M26" s="81" t="s">
        <v>522</v>
      </c>
      <c r="N26" s="81"/>
      <c r="O26" s="77">
        <v>1</v>
      </c>
      <c r="P26" s="77"/>
      <c r="Q26" s="77">
        <v>1</v>
      </c>
      <c r="R26" s="77">
        <v>1</v>
      </c>
      <c r="S26" s="77"/>
      <c r="T26" s="81"/>
      <c r="U26" s="81"/>
      <c r="V26" s="81"/>
      <c r="W26" s="81"/>
      <c r="X26" s="81"/>
      <c r="Y26" s="81"/>
      <c r="Z26" s="81"/>
      <c r="AA26" s="81"/>
      <c r="AB26" s="81"/>
      <c r="AC26" s="81"/>
      <c r="AD26" s="81"/>
      <c r="AE26" s="81"/>
      <c r="AF26" s="81"/>
      <c r="AG26" s="81"/>
      <c r="AH26" s="81"/>
      <c r="AI26" s="81"/>
      <c r="AJ26" s="81"/>
      <c r="AK26" s="81"/>
      <c r="AL26" s="81"/>
      <c r="AM26" s="81"/>
      <c r="AN26" s="81"/>
      <c r="AO26" s="81"/>
      <c r="AP26" s="81">
        <v>1</v>
      </c>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row>
    <row r="27" spans="1:84" s="78" customFormat="1" hidden="1" x14ac:dyDescent="0.35">
      <c r="A27" s="77" t="s">
        <v>87</v>
      </c>
      <c r="B27" s="77" t="s">
        <v>152</v>
      </c>
      <c r="C27" s="77" t="s">
        <v>20</v>
      </c>
      <c r="D27" s="77" t="s">
        <v>928</v>
      </c>
      <c r="E27" s="77">
        <f t="shared" si="2"/>
        <v>5</v>
      </c>
      <c r="F27" s="77" t="s">
        <v>969</v>
      </c>
      <c r="G27" s="77" t="s">
        <v>163</v>
      </c>
      <c r="H27" s="77"/>
      <c r="I27" s="77"/>
      <c r="J27" s="77"/>
      <c r="K27" s="77"/>
      <c r="L27" s="77"/>
      <c r="M27" s="81" t="s">
        <v>523</v>
      </c>
      <c r="N27" s="81"/>
      <c r="O27" s="77">
        <v>1</v>
      </c>
      <c r="P27" s="77"/>
      <c r="Q27" s="77"/>
      <c r="R27" s="77">
        <v>1</v>
      </c>
      <c r="S27" s="77"/>
      <c r="T27" s="81"/>
      <c r="U27" s="81"/>
      <c r="V27" s="81"/>
      <c r="W27" s="81"/>
      <c r="X27" s="81"/>
      <c r="Y27" s="81"/>
      <c r="Z27" s="81"/>
      <c r="AA27" s="81"/>
      <c r="AB27" s="81"/>
      <c r="AC27" s="81"/>
      <c r="AD27" s="81"/>
      <c r="AE27" s="81"/>
      <c r="AF27" s="81"/>
      <c r="AG27" s="81"/>
      <c r="AH27" s="81"/>
      <c r="AI27" s="81"/>
      <c r="AJ27" s="81"/>
      <c r="AK27" s="81"/>
      <c r="AL27" s="81"/>
      <c r="AM27" s="81"/>
      <c r="AN27" s="81"/>
      <c r="AO27" s="81"/>
      <c r="AP27" s="81">
        <v>1</v>
      </c>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row>
    <row r="28" spans="1:84" s="78" customFormat="1" hidden="1" x14ac:dyDescent="0.35">
      <c r="A28" s="77" t="s">
        <v>55</v>
      </c>
      <c r="B28" s="77" t="s">
        <v>152</v>
      </c>
      <c r="C28" s="77" t="s">
        <v>20</v>
      </c>
      <c r="D28" s="77" t="s">
        <v>928</v>
      </c>
      <c r="E28" s="77">
        <f t="shared" si="2"/>
        <v>6</v>
      </c>
      <c r="F28" s="77" t="s">
        <v>974</v>
      </c>
      <c r="G28" s="77" t="s">
        <v>163</v>
      </c>
      <c r="H28" s="77"/>
      <c r="I28" s="77"/>
      <c r="J28" s="77"/>
      <c r="K28" s="77"/>
      <c r="L28" s="77"/>
      <c r="M28" s="81" t="s">
        <v>524</v>
      </c>
      <c r="N28" s="81"/>
      <c r="O28" s="77">
        <v>1</v>
      </c>
      <c r="P28" s="77"/>
      <c r="Q28" s="77">
        <v>1</v>
      </c>
      <c r="R28" s="77"/>
      <c r="S28" s="77"/>
      <c r="T28" s="81"/>
      <c r="U28" s="81"/>
      <c r="V28" s="81"/>
      <c r="W28" s="81"/>
      <c r="X28" s="81"/>
      <c r="Y28" s="81"/>
      <c r="Z28" s="81"/>
      <c r="AA28" s="81"/>
      <c r="AB28" s="81"/>
      <c r="AC28" s="81"/>
      <c r="AD28" s="81"/>
      <c r="AE28" s="81"/>
      <c r="AF28" s="81"/>
      <c r="AG28" s="81"/>
      <c r="AH28" s="81"/>
      <c r="AI28" s="81"/>
      <c r="AJ28" s="81"/>
      <c r="AK28" s="81"/>
      <c r="AL28" s="81"/>
      <c r="AM28" s="81"/>
      <c r="AN28" s="81"/>
      <c r="AO28" s="81"/>
      <c r="AP28" s="81">
        <v>1</v>
      </c>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row>
    <row r="29" spans="1:84" s="78" customFormat="1" hidden="1" x14ac:dyDescent="0.35">
      <c r="A29" s="77">
        <v>2</v>
      </c>
      <c r="B29" s="77" t="s">
        <v>152</v>
      </c>
      <c r="C29" s="77" t="s">
        <v>20</v>
      </c>
      <c r="D29" s="77" t="s">
        <v>928</v>
      </c>
      <c r="E29" s="77">
        <f t="shared" si="2"/>
        <v>7</v>
      </c>
      <c r="F29" s="77" t="s">
        <v>978</v>
      </c>
      <c r="G29" s="77" t="s">
        <v>163</v>
      </c>
      <c r="H29" s="77"/>
      <c r="I29" s="77"/>
      <c r="J29" s="77"/>
      <c r="K29" s="77"/>
      <c r="L29" s="77"/>
      <c r="M29" s="81" t="s">
        <v>525</v>
      </c>
      <c r="N29" s="81"/>
      <c r="O29" s="77"/>
      <c r="P29" s="77">
        <v>1</v>
      </c>
      <c r="Q29" s="77"/>
      <c r="R29" s="77"/>
      <c r="S29" s="77"/>
      <c r="T29" s="81"/>
      <c r="U29" s="81"/>
      <c r="V29" s="81"/>
      <c r="W29" s="81"/>
      <c r="X29" s="81"/>
      <c r="Y29" s="81"/>
      <c r="Z29" s="81"/>
      <c r="AA29" s="81"/>
      <c r="AB29" s="81"/>
      <c r="AC29" s="81"/>
      <c r="AD29" s="81"/>
      <c r="AE29" s="81"/>
      <c r="AF29" s="81"/>
      <c r="AG29" s="81"/>
      <c r="AH29" s="81"/>
      <c r="AI29" s="81"/>
      <c r="AJ29" s="81"/>
      <c r="AK29" s="81"/>
      <c r="AL29" s="81"/>
      <c r="AM29" s="81"/>
      <c r="AN29" s="81"/>
      <c r="AO29" s="81"/>
      <c r="AP29" s="81">
        <v>1</v>
      </c>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row>
    <row r="30" spans="1:84" s="78" customFormat="1" hidden="1" x14ac:dyDescent="0.35">
      <c r="A30" s="77">
        <v>1</v>
      </c>
      <c r="B30" s="77" t="s">
        <v>152</v>
      </c>
      <c r="C30" s="77" t="s">
        <v>24</v>
      </c>
      <c r="D30" s="77" t="s">
        <v>934</v>
      </c>
      <c r="E30" s="77">
        <f t="shared" si="2"/>
        <v>8</v>
      </c>
      <c r="F30" s="77" t="s">
        <v>981</v>
      </c>
      <c r="G30" s="77" t="s">
        <v>161</v>
      </c>
      <c r="H30" s="77"/>
      <c r="I30" s="77"/>
      <c r="J30" s="77"/>
      <c r="K30" s="77"/>
      <c r="L30" s="77"/>
      <c r="M30" s="81" t="s">
        <v>526</v>
      </c>
      <c r="N30" s="81"/>
      <c r="O30" s="77">
        <v>1</v>
      </c>
      <c r="P30" s="77"/>
      <c r="Q30" s="77"/>
      <c r="R30" s="77"/>
      <c r="S30" s="77"/>
      <c r="T30" s="81"/>
      <c r="U30" s="81"/>
      <c r="V30" s="81"/>
      <c r="W30" s="81"/>
      <c r="X30" s="81"/>
      <c r="Y30" s="81"/>
      <c r="Z30" s="81"/>
      <c r="AA30" s="81"/>
      <c r="AB30" s="81"/>
      <c r="AC30" s="81"/>
      <c r="AD30" s="81"/>
      <c r="AE30" s="81"/>
      <c r="AF30" s="81"/>
      <c r="AG30" s="81"/>
      <c r="AH30" s="81"/>
      <c r="AI30" s="81"/>
      <c r="AJ30" s="81"/>
      <c r="AK30" s="81"/>
      <c r="AL30" s="81"/>
      <c r="AM30" s="81"/>
      <c r="AN30" s="81"/>
      <c r="AO30" s="81">
        <v>1</v>
      </c>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row>
    <row r="31" spans="1:84" s="78" customFormat="1" hidden="1" x14ac:dyDescent="0.35">
      <c r="A31" s="77" t="s">
        <v>346</v>
      </c>
      <c r="B31" s="77" t="s">
        <v>152</v>
      </c>
      <c r="C31" s="77" t="s">
        <v>24</v>
      </c>
      <c r="D31" s="77" t="s">
        <v>934</v>
      </c>
      <c r="E31" s="77">
        <f t="shared" si="2"/>
        <v>9</v>
      </c>
      <c r="F31" s="77" t="s">
        <v>984</v>
      </c>
      <c r="G31" s="77" t="s">
        <v>159</v>
      </c>
      <c r="H31" s="77"/>
      <c r="I31" s="77"/>
      <c r="J31" s="77"/>
      <c r="K31" s="77"/>
      <c r="L31" s="77"/>
      <c r="M31" s="81" t="s">
        <v>527</v>
      </c>
      <c r="N31" s="81"/>
      <c r="O31" s="77">
        <v>1</v>
      </c>
      <c r="P31" s="77">
        <v>1</v>
      </c>
      <c r="Q31" s="77"/>
      <c r="R31" s="77"/>
      <c r="S31" s="77"/>
      <c r="T31" s="81"/>
      <c r="U31" s="81"/>
      <c r="V31" s="81"/>
      <c r="W31" s="81"/>
      <c r="X31" s="81"/>
      <c r="Y31" s="81"/>
      <c r="Z31" s="81"/>
      <c r="AA31" s="81"/>
      <c r="AB31" s="81"/>
      <c r="AC31" s="81"/>
      <c r="AD31" s="81"/>
      <c r="AE31" s="81"/>
      <c r="AF31" s="81"/>
      <c r="AG31" s="81"/>
      <c r="AH31" s="81"/>
      <c r="AI31" s="81"/>
      <c r="AJ31" s="81"/>
      <c r="AK31" s="81"/>
      <c r="AL31" s="81"/>
      <c r="AM31" s="81"/>
      <c r="AN31" s="81">
        <v>1</v>
      </c>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row>
    <row r="32" spans="1:84" s="78" customFormat="1" hidden="1" x14ac:dyDescent="0.35">
      <c r="A32" s="77" t="s">
        <v>398</v>
      </c>
      <c r="B32" s="77" t="s">
        <v>152</v>
      </c>
      <c r="C32" s="77" t="s">
        <v>24</v>
      </c>
      <c r="D32" s="77" t="s">
        <v>934</v>
      </c>
      <c r="E32" s="77">
        <f t="shared" si="2"/>
        <v>10</v>
      </c>
      <c r="F32" s="77" t="s">
        <v>988</v>
      </c>
      <c r="G32" s="77" t="s">
        <v>163</v>
      </c>
      <c r="H32" s="77"/>
      <c r="I32" s="77"/>
      <c r="J32" s="77"/>
      <c r="K32" s="77"/>
      <c r="L32" s="77"/>
      <c r="M32" s="81" t="s">
        <v>528</v>
      </c>
      <c r="N32" s="81"/>
      <c r="O32" s="77"/>
      <c r="P32" s="77"/>
      <c r="Q32" s="77"/>
      <c r="R32" s="77">
        <v>1</v>
      </c>
      <c r="S32" s="77">
        <v>1</v>
      </c>
      <c r="T32" s="81"/>
      <c r="U32" s="81"/>
      <c r="V32" s="81"/>
      <c r="W32" s="81"/>
      <c r="X32" s="81"/>
      <c r="Y32" s="81"/>
      <c r="Z32" s="81"/>
      <c r="AA32" s="81"/>
      <c r="AB32" s="81"/>
      <c r="AC32" s="81"/>
      <c r="AD32" s="81"/>
      <c r="AE32" s="81"/>
      <c r="AF32" s="81"/>
      <c r="AG32" s="81"/>
      <c r="AH32" s="81"/>
      <c r="AI32" s="81"/>
      <c r="AJ32" s="81"/>
      <c r="AK32" s="81"/>
      <c r="AL32" s="81"/>
      <c r="AM32" s="81"/>
      <c r="AN32" s="81"/>
      <c r="AO32" s="81"/>
      <c r="AP32" s="81">
        <v>1</v>
      </c>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row>
    <row r="33" spans="1:84" s="78" customFormat="1" hidden="1" x14ac:dyDescent="0.35">
      <c r="A33" s="77" t="s">
        <v>346</v>
      </c>
      <c r="B33" s="77" t="s">
        <v>152</v>
      </c>
      <c r="C33" s="77" t="s">
        <v>12</v>
      </c>
      <c r="D33" s="77" t="s">
        <v>913</v>
      </c>
      <c r="E33" s="77">
        <f t="shared" si="2"/>
        <v>11</v>
      </c>
      <c r="F33" s="77" t="s">
        <v>991</v>
      </c>
      <c r="G33" s="77" t="s">
        <v>163</v>
      </c>
      <c r="H33" s="77"/>
      <c r="I33" s="77"/>
      <c r="J33" s="77"/>
      <c r="K33" s="77"/>
      <c r="L33" s="77"/>
      <c r="M33" s="81" t="s">
        <v>529</v>
      </c>
      <c r="N33" s="81"/>
      <c r="O33" s="77">
        <v>1</v>
      </c>
      <c r="P33" s="77">
        <v>1</v>
      </c>
      <c r="Q33" s="77"/>
      <c r="R33" s="77"/>
      <c r="S33" s="77"/>
      <c r="T33" s="81"/>
      <c r="U33" s="81"/>
      <c r="V33" s="81"/>
      <c r="W33" s="81"/>
      <c r="X33" s="81"/>
      <c r="Y33" s="81"/>
      <c r="Z33" s="81"/>
      <c r="AA33" s="81"/>
      <c r="AB33" s="81"/>
      <c r="AC33" s="81"/>
      <c r="AD33" s="81"/>
      <c r="AE33" s="81"/>
      <c r="AF33" s="81"/>
      <c r="AG33" s="81"/>
      <c r="AH33" s="81"/>
      <c r="AI33" s="81"/>
      <c r="AJ33" s="81"/>
      <c r="AK33" s="81"/>
      <c r="AL33" s="81"/>
      <c r="AM33" s="81"/>
      <c r="AN33" s="81"/>
      <c r="AO33" s="81"/>
      <c r="AP33" s="81">
        <v>1</v>
      </c>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row>
    <row r="34" spans="1:84" s="78" customFormat="1" hidden="1" x14ac:dyDescent="0.35">
      <c r="A34" s="77" t="s">
        <v>87</v>
      </c>
      <c r="B34" s="77" t="s">
        <v>152</v>
      </c>
      <c r="C34" s="77" t="s">
        <v>12</v>
      </c>
      <c r="D34" s="77" t="s">
        <v>913</v>
      </c>
      <c r="E34" s="77">
        <f t="shared" si="2"/>
        <v>12</v>
      </c>
      <c r="F34" s="77" t="s">
        <v>994</v>
      </c>
      <c r="G34" s="77" t="s">
        <v>163</v>
      </c>
      <c r="H34" s="77"/>
      <c r="I34" s="77"/>
      <c r="J34" s="77"/>
      <c r="K34" s="77"/>
      <c r="L34" s="77"/>
      <c r="M34" s="81" t="s">
        <v>530</v>
      </c>
      <c r="N34" s="81"/>
      <c r="O34" s="77">
        <v>1</v>
      </c>
      <c r="P34" s="77"/>
      <c r="Q34" s="77"/>
      <c r="R34" s="77">
        <v>1</v>
      </c>
      <c r="S34" s="77"/>
      <c r="T34" s="81"/>
      <c r="U34" s="81"/>
      <c r="V34" s="81"/>
      <c r="W34" s="81"/>
      <c r="X34" s="81"/>
      <c r="Y34" s="81"/>
      <c r="Z34" s="81"/>
      <c r="AA34" s="81"/>
      <c r="AB34" s="81"/>
      <c r="AC34" s="81"/>
      <c r="AD34" s="81"/>
      <c r="AE34" s="81"/>
      <c r="AF34" s="81"/>
      <c r="AG34" s="81"/>
      <c r="AH34" s="81"/>
      <c r="AI34" s="81"/>
      <c r="AJ34" s="81"/>
      <c r="AK34" s="81"/>
      <c r="AL34" s="81"/>
      <c r="AM34" s="81"/>
      <c r="AN34" s="81"/>
      <c r="AO34" s="81"/>
      <c r="AP34" s="81">
        <v>1</v>
      </c>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row>
    <row r="35" spans="1:84" s="78" customFormat="1" hidden="1" x14ac:dyDescent="0.35">
      <c r="A35" s="77" t="s">
        <v>87</v>
      </c>
      <c r="B35" s="77" t="s">
        <v>152</v>
      </c>
      <c r="C35" s="77" t="s">
        <v>12</v>
      </c>
      <c r="D35" s="77" t="s">
        <v>913</v>
      </c>
      <c r="E35" s="77">
        <f t="shared" si="2"/>
        <v>13</v>
      </c>
      <c r="F35" s="77" t="s">
        <v>997</v>
      </c>
      <c r="G35" s="77" t="s">
        <v>163</v>
      </c>
      <c r="H35" s="77"/>
      <c r="I35" s="77"/>
      <c r="J35" s="77"/>
      <c r="K35" s="77"/>
      <c r="L35" s="77"/>
      <c r="M35" s="81" t="s">
        <v>531</v>
      </c>
      <c r="N35" s="81"/>
      <c r="O35" s="77">
        <v>1</v>
      </c>
      <c r="P35" s="77"/>
      <c r="Q35" s="77"/>
      <c r="R35" s="77">
        <v>1</v>
      </c>
      <c r="S35" s="77"/>
      <c r="T35" s="81"/>
      <c r="U35" s="81"/>
      <c r="V35" s="81"/>
      <c r="W35" s="81"/>
      <c r="X35" s="81"/>
      <c r="Y35" s="81"/>
      <c r="Z35" s="81"/>
      <c r="AA35" s="81"/>
      <c r="AB35" s="81"/>
      <c r="AC35" s="81"/>
      <c r="AD35" s="81"/>
      <c r="AE35" s="81"/>
      <c r="AF35" s="81"/>
      <c r="AG35" s="81"/>
      <c r="AH35" s="81"/>
      <c r="AI35" s="81"/>
      <c r="AJ35" s="81"/>
      <c r="AK35" s="81"/>
      <c r="AL35" s="81"/>
      <c r="AM35" s="81"/>
      <c r="AN35" s="81"/>
      <c r="AO35" s="81"/>
      <c r="AP35" s="81">
        <v>1</v>
      </c>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row>
    <row r="36" spans="1:84" s="78" customFormat="1" hidden="1" x14ac:dyDescent="0.35">
      <c r="A36" s="79" t="s">
        <v>170</v>
      </c>
      <c r="B36" s="77" t="s">
        <v>369</v>
      </c>
      <c r="C36" s="77" t="s">
        <v>16</v>
      </c>
      <c r="D36" s="77" t="s">
        <v>917</v>
      </c>
      <c r="E36" s="77">
        <v>1</v>
      </c>
      <c r="F36" s="77" t="s">
        <v>940</v>
      </c>
      <c r="G36" s="77" t="s">
        <v>123</v>
      </c>
      <c r="H36" s="77"/>
      <c r="I36" s="77"/>
      <c r="J36" s="77"/>
      <c r="K36" s="77"/>
      <c r="L36" s="77"/>
      <c r="M36" s="81" t="s">
        <v>534</v>
      </c>
      <c r="N36" s="81"/>
      <c r="O36" s="77">
        <v>1</v>
      </c>
      <c r="P36" s="77">
        <v>1</v>
      </c>
      <c r="Q36" s="77">
        <v>1</v>
      </c>
      <c r="R36" s="77">
        <v>1</v>
      </c>
      <c r="S36" s="77">
        <v>1</v>
      </c>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v>1</v>
      </c>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row>
    <row r="37" spans="1:84" s="78" customFormat="1" hidden="1" x14ac:dyDescent="0.35">
      <c r="A37" s="77" t="s">
        <v>100</v>
      </c>
      <c r="B37" s="77" t="s">
        <v>369</v>
      </c>
      <c r="C37" s="77" t="s">
        <v>20</v>
      </c>
      <c r="D37" s="77" t="s">
        <v>925</v>
      </c>
      <c r="E37" s="77">
        <f>E36+1</f>
        <v>2</v>
      </c>
      <c r="F37" s="77" t="s">
        <v>948</v>
      </c>
      <c r="G37" s="77" t="s">
        <v>123</v>
      </c>
      <c r="H37" s="77"/>
      <c r="I37" s="77"/>
      <c r="J37" s="77"/>
      <c r="K37" s="77"/>
      <c r="L37" s="77"/>
      <c r="M37" s="81" t="s">
        <v>535</v>
      </c>
      <c r="N37" s="81"/>
      <c r="O37" s="77">
        <v>1</v>
      </c>
      <c r="P37" s="77"/>
      <c r="Q37" s="77">
        <v>1</v>
      </c>
      <c r="R37" s="77">
        <v>1</v>
      </c>
      <c r="S37" s="77"/>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v>1</v>
      </c>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row>
    <row r="38" spans="1:84" s="78" customFormat="1" hidden="1" x14ac:dyDescent="0.35">
      <c r="A38" s="77" t="s">
        <v>363</v>
      </c>
      <c r="B38" s="77" t="s">
        <v>369</v>
      </c>
      <c r="C38" s="77" t="s">
        <v>24</v>
      </c>
      <c r="D38" s="77" t="s">
        <v>932</v>
      </c>
      <c r="E38" s="77">
        <f>E37+1</f>
        <v>3</v>
      </c>
      <c r="F38" s="77" t="s">
        <v>956</v>
      </c>
      <c r="G38" s="77" t="s">
        <v>707</v>
      </c>
      <c r="H38" s="77"/>
      <c r="I38" s="77"/>
      <c r="J38" s="77"/>
      <c r="K38" s="77"/>
      <c r="L38" s="77"/>
      <c r="M38" s="81" t="s">
        <v>536</v>
      </c>
      <c r="N38" s="81"/>
      <c r="O38" s="77">
        <v>1</v>
      </c>
      <c r="P38" s="77">
        <v>1</v>
      </c>
      <c r="Q38" s="77">
        <v>1</v>
      </c>
      <c r="R38" s="77">
        <v>1</v>
      </c>
      <c r="S38" s="77"/>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v>1</v>
      </c>
      <c r="BB38" s="81"/>
      <c r="BC38" s="81">
        <v>1</v>
      </c>
      <c r="BD38" s="81">
        <v>1</v>
      </c>
      <c r="BE38" s="81">
        <v>1</v>
      </c>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row>
    <row r="39" spans="1:84" s="78" customFormat="1" hidden="1" x14ac:dyDescent="0.35">
      <c r="A39" s="77" t="s">
        <v>365</v>
      </c>
      <c r="B39" s="77" t="s">
        <v>369</v>
      </c>
      <c r="C39" s="77" t="s">
        <v>12</v>
      </c>
      <c r="D39" s="77" t="s">
        <v>911</v>
      </c>
      <c r="E39" s="77">
        <f>E38+1</f>
        <v>4</v>
      </c>
      <c r="F39" s="77" t="s">
        <v>963</v>
      </c>
      <c r="G39" s="77" t="s">
        <v>120</v>
      </c>
      <c r="H39" s="77"/>
      <c r="I39" s="77"/>
      <c r="J39" s="77"/>
      <c r="K39" s="77"/>
      <c r="L39" s="77"/>
      <c r="M39" s="81" t="s">
        <v>537</v>
      </c>
      <c r="N39" s="81"/>
      <c r="O39" s="77">
        <v>1</v>
      </c>
      <c r="P39" s="77">
        <v>1</v>
      </c>
      <c r="Q39" s="77"/>
      <c r="R39" s="77"/>
      <c r="S39" s="77"/>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v>1</v>
      </c>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row>
    <row r="40" spans="1:84" s="78" customFormat="1" hidden="1" x14ac:dyDescent="0.35">
      <c r="A40" s="77" t="s">
        <v>302</v>
      </c>
      <c r="B40" s="77" t="s">
        <v>369</v>
      </c>
      <c r="C40" s="77" t="s">
        <v>12</v>
      </c>
      <c r="D40" s="77" t="s">
        <v>911</v>
      </c>
      <c r="E40" s="77">
        <f>E39+1</f>
        <v>5</v>
      </c>
      <c r="F40" s="77" t="s">
        <v>968</v>
      </c>
      <c r="G40" s="77" t="s">
        <v>708</v>
      </c>
      <c r="H40" s="77"/>
      <c r="I40" s="77"/>
      <c r="J40" s="77"/>
      <c r="K40" s="77"/>
      <c r="L40" s="77"/>
      <c r="M40" s="81" t="s">
        <v>538</v>
      </c>
      <c r="N40" s="81"/>
      <c r="O40" s="77">
        <v>1</v>
      </c>
      <c r="P40" s="77">
        <v>1</v>
      </c>
      <c r="Q40" s="77"/>
      <c r="R40" s="77"/>
      <c r="S40" s="77">
        <v>1</v>
      </c>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v>1</v>
      </c>
      <c r="BB40" s="81">
        <v>1</v>
      </c>
      <c r="BC40" s="81">
        <v>1</v>
      </c>
      <c r="BD40" s="81">
        <v>1</v>
      </c>
      <c r="BE40" s="81">
        <v>1</v>
      </c>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row>
    <row r="41" spans="1:84" s="78" customFormat="1" hidden="1" x14ac:dyDescent="0.35">
      <c r="A41" s="77">
        <v>5</v>
      </c>
      <c r="B41" s="77" t="s">
        <v>369</v>
      </c>
      <c r="C41" s="77" t="s">
        <v>12</v>
      </c>
      <c r="D41" s="77" t="s">
        <v>911</v>
      </c>
      <c r="E41" s="77">
        <f>E40+1</f>
        <v>6</v>
      </c>
      <c r="F41" s="77" t="s">
        <v>972</v>
      </c>
      <c r="G41" s="77" t="s">
        <v>123</v>
      </c>
      <c r="H41" s="77"/>
      <c r="I41" s="77"/>
      <c r="J41" s="77"/>
      <c r="K41" s="77"/>
      <c r="L41" s="77"/>
      <c r="M41" s="81" t="s">
        <v>539</v>
      </c>
      <c r="N41" s="81"/>
      <c r="O41" s="77"/>
      <c r="P41" s="77"/>
      <c r="Q41" s="77"/>
      <c r="R41" s="77"/>
      <c r="S41" s="77">
        <v>1</v>
      </c>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v>1</v>
      </c>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row>
    <row r="42" spans="1:84" s="78" customFormat="1" x14ac:dyDescent="0.35">
      <c r="A42" s="58">
        <v>1</v>
      </c>
      <c r="B42" s="81" t="s">
        <v>126</v>
      </c>
      <c r="C42" s="81" t="s">
        <v>16</v>
      </c>
      <c r="D42" s="58" t="s">
        <v>918</v>
      </c>
      <c r="E42" s="77">
        <v>1</v>
      </c>
      <c r="F42" s="58" t="s">
        <v>941</v>
      </c>
      <c r="G42" s="58" t="s">
        <v>495</v>
      </c>
      <c r="H42" s="58"/>
      <c r="I42" s="58"/>
      <c r="J42" s="58"/>
      <c r="K42" s="58"/>
      <c r="L42" s="58"/>
      <c r="M42" s="81" t="s">
        <v>505</v>
      </c>
      <c r="N42" s="81"/>
      <c r="O42" s="77">
        <v>1</v>
      </c>
      <c r="P42" s="77"/>
      <c r="Q42" s="77"/>
      <c r="R42" s="77"/>
      <c r="S42" s="77"/>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v>1</v>
      </c>
      <c r="AR42" s="81">
        <v>1</v>
      </c>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row>
    <row r="43" spans="1:84" s="78" customFormat="1" x14ac:dyDescent="0.35">
      <c r="A43" s="58">
        <v>1</v>
      </c>
      <c r="B43" s="81" t="s">
        <v>126</v>
      </c>
      <c r="C43" s="81" t="s">
        <v>16</v>
      </c>
      <c r="D43" s="58" t="s">
        <v>918</v>
      </c>
      <c r="E43" s="77">
        <f t="shared" ref="E43:E51" si="3">E42+1</f>
        <v>2</v>
      </c>
      <c r="F43" s="58" t="s">
        <v>949</v>
      </c>
      <c r="G43" s="58" t="s">
        <v>495</v>
      </c>
      <c r="H43" s="58"/>
      <c r="I43" s="58"/>
      <c r="J43" s="58"/>
      <c r="K43" s="58"/>
      <c r="L43" s="58"/>
      <c r="M43" s="81" t="s">
        <v>506</v>
      </c>
      <c r="N43" s="81"/>
      <c r="O43" s="77">
        <v>1</v>
      </c>
      <c r="P43" s="77"/>
      <c r="Q43" s="77"/>
      <c r="R43" s="77"/>
      <c r="S43" s="77"/>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v>1</v>
      </c>
      <c r="AR43" s="81">
        <v>1</v>
      </c>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row>
    <row r="44" spans="1:84" s="78" customFormat="1" x14ac:dyDescent="0.35">
      <c r="A44" t="s">
        <v>346</v>
      </c>
      <c r="B44" s="78" t="s">
        <v>126</v>
      </c>
      <c r="C44" s="78" t="s">
        <v>16</v>
      </c>
      <c r="D44" t="s">
        <v>918</v>
      </c>
      <c r="E44" s="77">
        <f t="shared" si="3"/>
        <v>3</v>
      </c>
      <c r="F44" t="s">
        <v>957</v>
      </c>
      <c r="G44" t="s">
        <v>495</v>
      </c>
      <c r="H44"/>
      <c r="I44"/>
      <c r="J44"/>
      <c r="K44"/>
      <c r="L44"/>
      <c r="M44" s="81" t="s">
        <v>507</v>
      </c>
      <c r="N44" s="81"/>
      <c r="O44" s="77">
        <v>1</v>
      </c>
      <c r="P44" s="77">
        <v>1</v>
      </c>
      <c r="Q44" s="77"/>
      <c r="R44" s="77"/>
      <c r="S44" s="77"/>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v>1</v>
      </c>
      <c r="AR44" s="81">
        <v>1</v>
      </c>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row>
    <row r="45" spans="1:84" s="78" customFormat="1" x14ac:dyDescent="0.35">
      <c r="A45" t="s">
        <v>84</v>
      </c>
      <c r="B45" s="78" t="s">
        <v>126</v>
      </c>
      <c r="C45" s="78" t="s">
        <v>16</v>
      </c>
      <c r="D45" t="s">
        <v>918</v>
      </c>
      <c r="E45" s="77">
        <f t="shared" si="3"/>
        <v>4</v>
      </c>
      <c r="F45" t="s">
        <v>964</v>
      </c>
      <c r="G45" t="s">
        <v>495</v>
      </c>
      <c r="H45"/>
      <c r="I45"/>
      <c r="J45"/>
      <c r="K45"/>
      <c r="L45"/>
      <c r="M45" s="81" t="s">
        <v>508</v>
      </c>
      <c r="N45" s="81"/>
      <c r="O45" s="77"/>
      <c r="P45" s="77"/>
      <c r="Q45" s="77">
        <v>1</v>
      </c>
      <c r="R45" s="77">
        <v>1</v>
      </c>
      <c r="S45" s="77"/>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v>1</v>
      </c>
      <c r="AR45" s="81">
        <v>1</v>
      </c>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row>
    <row r="46" spans="1:84" s="78" customFormat="1" x14ac:dyDescent="0.35">
      <c r="A46" t="s">
        <v>84</v>
      </c>
      <c r="B46" s="78" t="s">
        <v>126</v>
      </c>
      <c r="C46" s="78" t="s">
        <v>16</v>
      </c>
      <c r="D46" t="s">
        <v>918</v>
      </c>
      <c r="E46" s="77">
        <f t="shared" si="3"/>
        <v>5</v>
      </c>
      <c r="F46" t="s">
        <v>144</v>
      </c>
      <c r="G46" t="s">
        <v>143</v>
      </c>
      <c r="H46"/>
      <c r="I46"/>
      <c r="J46"/>
      <c r="K46"/>
      <c r="L46"/>
      <c r="M46" s="81" t="s">
        <v>509</v>
      </c>
      <c r="N46" s="81"/>
      <c r="O46" s="77"/>
      <c r="P46" s="77"/>
      <c r="Q46" s="77">
        <v>1</v>
      </c>
      <c r="R46" s="77">
        <v>1</v>
      </c>
      <c r="S46" s="77"/>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v>1</v>
      </c>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row>
    <row r="47" spans="1:84" s="78" customFormat="1" x14ac:dyDescent="0.35">
      <c r="A47">
        <v>1</v>
      </c>
      <c r="B47" s="78" t="s">
        <v>126</v>
      </c>
      <c r="C47" s="78" t="s">
        <v>20</v>
      </c>
      <c r="D47" t="s">
        <v>926</v>
      </c>
      <c r="E47" s="77">
        <f t="shared" si="3"/>
        <v>6</v>
      </c>
      <c r="F47" t="s">
        <v>973</v>
      </c>
      <c r="G47" t="s">
        <v>496</v>
      </c>
      <c r="H47"/>
      <c r="I47"/>
      <c r="J47"/>
      <c r="K47"/>
      <c r="L47"/>
      <c r="M47" s="81" t="s">
        <v>510</v>
      </c>
      <c r="N47" s="81"/>
      <c r="O47" s="77">
        <v>1</v>
      </c>
      <c r="P47" s="77"/>
      <c r="Q47" s="77"/>
      <c r="R47" s="77"/>
      <c r="S47" s="77"/>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v>1</v>
      </c>
      <c r="AR47" s="81">
        <v>1</v>
      </c>
      <c r="AS47" s="81">
        <v>1</v>
      </c>
      <c r="AT47" s="81">
        <v>1</v>
      </c>
      <c r="AU47" s="81">
        <v>1</v>
      </c>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row>
    <row r="48" spans="1:84" s="78" customFormat="1" x14ac:dyDescent="0.35">
      <c r="A48" t="s">
        <v>346</v>
      </c>
      <c r="B48" s="78" t="s">
        <v>126</v>
      </c>
      <c r="C48" s="78" t="s">
        <v>24</v>
      </c>
      <c r="D48" t="s">
        <v>933</v>
      </c>
      <c r="E48" s="77">
        <f t="shared" si="3"/>
        <v>7</v>
      </c>
      <c r="F48" t="s">
        <v>977</v>
      </c>
      <c r="G48" t="s">
        <v>137</v>
      </c>
      <c r="H48"/>
      <c r="I48"/>
      <c r="J48"/>
      <c r="K48"/>
      <c r="L48"/>
      <c r="M48" s="81" t="s">
        <v>511</v>
      </c>
      <c r="N48" s="81"/>
      <c r="O48" s="77">
        <v>1</v>
      </c>
      <c r="P48" s="77">
        <v>1</v>
      </c>
      <c r="Q48" s="77"/>
      <c r="R48" s="77"/>
      <c r="S48" s="77"/>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v>1</v>
      </c>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row>
    <row r="49" spans="1:84" s="78" customFormat="1" x14ac:dyDescent="0.35">
      <c r="A49" t="s">
        <v>100</v>
      </c>
      <c r="B49" s="78" t="s">
        <v>126</v>
      </c>
      <c r="C49" s="78" t="s">
        <v>24</v>
      </c>
      <c r="D49" t="s">
        <v>933</v>
      </c>
      <c r="E49" s="77">
        <f t="shared" si="3"/>
        <v>8</v>
      </c>
      <c r="F49" t="s">
        <v>980</v>
      </c>
      <c r="G49" t="s">
        <v>140</v>
      </c>
      <c r="H49"/>
      <c r="I49"/>
      <c r="J49"/>
      <c r="K49"/>
      <c r="L49"/>
      <c r="M49" s="81" t="s">
        <v>512</v>
      </c>
      <c r="N49" s="81"/>
      <c r="O49" s="77">
        <v>1</v>
      </c>
      <c r="P49" s="77"/>
      <c r="Q49" s="77">
        <v>1</v>
      </c>
      <c r="R49" s="77">
        <v>1</v>
      </c>
      <c r="S49" s="77"/>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v>1</v>
      </c>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row>
    <row r="50" spans="1:84" s="78" customFormat="1" ht="11.25" customHeight="1" x14ac:dyDescent="0.35">
      <c r="A50" t="s">
        <v>84</v>
      </c>
      <c r="B50" s="78" t="s">
        <v>126</v>
      </c>
      <c r="C50" s="78" t="s">
        <v>24</v>
      </c>
      <c r="D50" t="s">
        <v>933</v>
      </c>
      <c r="E50" s="77">
        <f t="shared" si="3"/>
        <v>9</v>
      </c>
      <c r="F50" t="s">
        <v>964</v>
      </c>
      <c r="G50" t="s">
        <v>129</v>
      </c>
      <c r="H50"/>
      <c r="I50"/>
      <c r="J50"/>
      <c r="K50"/>
      <c r="L50"/>
      <c r="M50" s="81" t="s">
        <v>513</v>
      </c>
      <c r="N50" s="81"/>
      <c r="O50" s="77"/>
      <c r="P50" s="77"/>
      <c r="Q50" s="77">
        <v>1</v>
      </c>
      <c r="R50" s="77">
        <v>1</v>
      </c>
      <c r="S50" s="77"/>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v>1</v>
      </c>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row>
    <row r="51" spans="1:84" s="78" customFormat="1" x14ac:dyDescent="0.35">
      <c r="A51" t="s">
        <v>380</v>
      </c>
      <c r="B51" s="78" t="s">
        <v>126</v>
      </c>
      <c r="C51" s="78" t="s">
        <v>12</v>
      </c>
      <c r="D51" t="s">
        <v>912</v>
      </c>
      <c r="E51" s="77">
        <f t="shared" si="3"/>
        <v>10</v>
      </c>
      <c r="F51" t="s">
        <v>987</v>
      </c>
      <c r="G51" t="s">
        <v>137</v>
      </c>
      <c r="H51"/>
      <c r="I51"/>
      <c r="J51"/>
      <c r="K51"/>
      <c r="L51"/>
      <c r="M51" s="81" t="s">
        <v>514</v>
      </c>
      <c r="N51" s="81"/>
      <c r="O51" s="77"/>
      <c r="P51" s="77">
        <v>1</v>
      </c>
      <c r="Q51" s="77">
        <v>1</v>
      </c>
      <c r="R51" s="77"/>
      <c r="S51" s="77"/>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v>1</v>
      </c>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row>
    <row r="52" spans="1:84" s="78" customFormat="1" hidden="1" x14ac:dyDescent="0.35">
      <c r="A52" s="165" t="s">
        <v>302</v>
      </c>
      <c r="B52" s="118" t="s">
        <v>360</v>
      </c>
      <c r="C52" s="118" t="s">
        <v>16</v>
      </c>
      <c r="D52" s="165" t="s">
        <v>916</v>
      </c>
      <c r="E52" s="77">
        <v>1</v>
      </c>
      <c r="F52" s="165" t="s">
        <v>939</v>
      </c>
      <c r="G52" s="165" t="s">
        <v>104</v>
      </c>
      <c r="H52" s="165"/>
      <c r="I52" s="165"/>
      <c r="J52" s="165"/>
      <c r="K52" s="165"/>
      <c r="L52" s="165"/>
      <c r="M52" s="81" t="s">
        <v>554</v>
      </c>
      <c r="N52" s="81">
        <f>N51+1</f>
        <v>1</v>
      </c>
      <c r="O52" s="77">
        <v>1</v>
      </c>
      <c r="P52" s="77">
        <v>1</v>
      </c>
      <c r="Q52" s="77"/>
      <c r="R52" s="77"/>
      <c r="S52" s="77">
        <v>1</v>
      </c>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v>1</v>
      </c>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row>
    <row r="53" spans="1:84" s="78" customFormat="1" hidden="1" x14ac:dyDescent="0.35">
      <c r="A53" s="165" t="s">
        <v>87</v>
      </c>
      <c r="B53" s="118" t="s">
        <v>360</v>
      </c>
      <c r="C53" s="118" t="s">
        <v>20</v>
      </c>
      <c r="D53" s="165" t="s">
        <v>924</v>
      </c>
      <c r="E53" s="77">
        <f>E52+1</f>
        <v>2</v>
      </c>
      <c r="F53" s="165" t="s">
        <v>947</v>
      </c>
      <c r="G53" s="165" t="s">
        <v>107</v>
      </c>
      <c r="H53" s="165"/>
      <c r="I53" s="165"/>
      <c r="J53" s="165"/>
      <c r="K53" s="165"/>
      <c r="L53" s="165"/>
      <c r="M53" s="81" t="s">
        <v>555</v>
      </c>
      <c r="N53" s="81">
        <f>N52+1</f>
        <v>2</v>
      </c>
      <c r="O53" s="77">
        <v>1</v>
      </c>
      <c r="P53" s="77"/>
      <c r="Q53" s="77"/>
      <c r="R53" s="77">
        <v>1</v>
      </c>
      <c r="S53" s="77"/>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v>1</v>
      </c>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row>
    <row r="54" spans="1:84" s="78" customFormat="1" hidden="1" x14ac:dyDescent="0.35">
      <c r="A54" s="58" t="s">
        <v>100</v>
      </c>
      <c r="B54" s="77" t="s">
        <v>360</v>
      </c>
      <c r="C54" s="77" t="s">
        <v>24</v>
      </c>
      <c r="D54" s="58" t="s">
        <v>931</v>
      </c>
      <c r="E54" s="77">
        <f>E53+1</f>
        <v>3</v>
      </c>
      <c r="F54" s="58" t="s">
        <v>955</v>
      </c>
      <c r="G54" s="58" t="s">
        <v>114</v>
      </c>
      <c r="H54" s="58"/>
      <c r="I54" s="58"/>
      <c r="J54" s="58"/>
      <c r="K54" s="58"/>
      <c r="L54" s="58"/>
      <c r="M54" s="81" t="s">
        <v>556</v>
      </c>
      <c r="N54" s="81">
        <f>N53+1</f>
        <v>3</v>
      </c>
      <c r="O54" s="77">
        <v>1</v>
      </c>
      <c r="P54" s="77"/>
      <c r="Q54" s="77">
        <v>1</v>
      </c>
      <c r="R54" s="77">
        <v>1</v>
      </c>
      <c r="S54" s="77"/>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v>1</v>
      </c>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row>
    <row r="55" spans="1:84" s="78" customFormat="1" hidden="1" x14ac:dyDescent="0.35">
      <c r="A55" s="58" t="s">
        <v>87</v>
      </c>
      <c r="B55" s="77" t="s">
        <v>360</v>
      </c>
      <c r="C55" s="77" t="s">
        <v>12</v>
      </c>
      <c r="D55" s="58" t="s">
        <v>910</v>
      </c>
      <c r="E55" s="77">
        <f>E54+1</f>
        <v>4</v>
      </c>
      <c r="F55" s="58" t="s">
        <v>962</v>
      </c>
      <c r="G55" s="58" t="s">
        <v>110</v>
      </c>
      <c r="H55" s="58"/>
      <c r="I55" s="58"/>
      <c r="J55" s="58"/>
      <c r="K55" s="58"/>
      <c r="L55" s="58"/>
      <c r="M55" s="81" t="s">
        <v>557</v>
      </c>
      <c r="N55" s="81">
        <f>N54+1</f>
        <v>4</v>
      </c>
      <c r="O55" s="77">
        <v>1</v>
      </c>
      <c r="P55" s="77"/>
      <c r="Q55" s="77"/>
      <c r="R55" s="77">
        <v>1</v>
      </c>
      <c r="S55" s="77"/>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v>1</v>
      </c>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row>
    <row r="56" spans="1:84" s="78" customFormat="1" hidden="1" x14ac:dyDescent="0.35">
      <c r="A56" s="77" t="s">
        <v>294</v>
      </c>
      <c r="B56" s="77" t="s">
        <v>7</v>
      </c>
      <c r="C56" s="77" t="s">
        <v>16</v>
      </c>
      <c r="D56" s="77" t="s">
        <v>914</v>
      </c>
      <c r="E56" s="77">
        <v>1</v>
      </c>
      <c r="F56" s="77" t="s">
        <v>937</v>
      </c>
      <c r="G56" s="77" t="s">
        <v>36</v>
      </c>
      <c r="H56" s="77"/>
      <c r="I56" s="77"/>
      <c r="J56" s="77"/>
      <c r="K56" s="77"/>
      <c r="L56" s="77"/>
      <c r="M56" s="81" t="s">
        <v>558</v>
      </c>
      <c r="N56" s="81">
        <v>1</v>
      </c>
      <c r="O56" s="77">
        <v>1</v>
      </c>
      <c r="P56" s="77">
        <v>1</v>
      </c>
      <c r="Q56" s="77">
        <v>1</v>
      </c>
      <c r="R56" s="77"/>
      <c r="S56" s="77"/>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v>1</v>
      </c>
      <c r="BS56" s="81"/>
      <c r="BT56" s="81"/>
      <c r="BU56" s="81"/>
      <c r="BV56" s="81"/>
      <c r="BW56" s="81"/>
      <c r="BX56" s="81"/>
      <c r="BY56" s="81"/>
      <c r="BZ56" s="81"/>
      <c r="CA56" s="81"/>
      <c r="CB56" s="81"/>
      <c r="CC56" s="81"/>
      <c r="CD56" s="81"/>
      <c r="CE56" s="81"/>
      <c r="CF56" s="81"/>
    </row>
    <row r="57" spans="1:84" s="78" customFormat="1" hidden="1" x14ac:dyDescent="0.35">
      <c r="A57" s="77">
        <v>2</v>
      </c>
      <c r="B57" s="77" t="s">
        <v>7</v>
      </c>
      <c r="C57" s="77" t="s">
        <v>16</v>
      </c>
      <c r="D57" s="77" t="s">
        <v>914</v>
      </c>
      <c r="E57" s="77">
        <f t="shared" ref="E57:E70" si="4">E56+1</f>
        <v>2</v>
      </c>
      <c r="F57" s="77" t="s">
        <v>945</v>
      </c>
      <c r="G57" s="77" t="s">
        <v>17</v>
      </c>
      <c r="H57" s="77"/>
      <c r="I57" s="77"/>
      <c r="J57" s="77"/>
      <c r="K57" s="77"/>
      <c r="L57" s="77"/>
      <c r="M57" s="81" t="s">
        <v>559</v>
      </c>
      <c r="N57" s="81">
        <f t="shared" ref="N57:N70" si="5">N56+1</f>
        <v>2</v>
      </c>
      <c r="O57" s="77"/>
      <c r="P57" s="77">
        <v>1</v>
      </c>
      <c r="Q57" s="77"/>
      <c r="R57" s="77"/>
      <c r="S57" s="77"/>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v>1</v>
      </c>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row>
    <row r="58" spans="1:84" s="78" customFormat="1" hidden="1" x14ac:dyDescent="0.35">
      <c r="A58" s="77">
        <v>2</v>
      </c>
      <c r="B58" s="77" t="s">
        <v>7</v>
      </c>
      <c r="C58" s="77" t="s">
        <v>16</v>
      </c>
      <c r="D58" s="77" t="s">
        <v>914</v>
      </c>
      <c r="E58" s="77">
        <f t="shared" si="4"/>
        <v>3</v>
      </c>
      <c r="F58" s="77" t="s">
        <v>953</v>
      </c>
      <c r="G58" s="77" t="s">
        <v>17</v>
      </c>
      <c r="H58" s="77"/>
      <c r="I58" s="77"/>
      <c r="J58" s="77"/>
      <c r="K58" s="77"/>
      <c r="L58" s="77"/>
      <c r="M58" s="81" t="s">
        <v>560</v>
      </c>
      <c r="N58" s="81">
        <f t="shared" si="5"/>
        <v>3</v>
      </c>
      <c r="O58" s="77"/>
      <c r="P58" s="77">
        <v>1</v>
      </c>
      <c r="Q58" s="77"/>
      <c r="R58" s="77"/>
      <c r="S58" s="77"/>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v>1</v>
      </c>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row>
    <row r="59" spans="1:84" s="78" customFormat="1" hidden="1" x14ac:dyDescent="0.35">
      <c r="A59" s="77">
        <v>2</v>
      </c>
      <c r="B59" s="77" t="s">
        <v>7</v>
      </c>
      <c r="C59" s="77" t="s">
        <v>16</v>
      </c>
      <c r="D59" s="77" t="s">
        <v>914</v>
      </c>
      <c r="E59" s="77">
        <f t="shared" si="4"/>
        <v>4</v>
      </c>
      <c r="F59" s="77" t="s">
        <v>960</v>
      </c>
      <c r="G59" s="77" t="s">
        <v>17</v>
      </c>
      <c r="H59" s="77"/>
      <c r="I59" s="77"/>
      <c r="J59" s="77"/>
      <c r="K59" s="77"/>
      <c r="L59" s="77"/>
      <c r="M59" s="81" t="s">
        <v>561</v>
      </c>
      <c r="N59" s="81">
        <f t="shared" si="5"/>
        <v>4</v>
      </c>
      <c r="O59" s="77"/>
      <c r="P59" s="77">
        <v>1</v>
      </c>
      <c r="Q59" s="77"/>
      <c r="R59" s="77"/>
      <c r="S59" s="77"/>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v>1</v>
      </c>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row>
    <row r="60" spans="1:84" s="78" customFormat="1" hidden="1" x14ac:dyDescent="0.35">
      <c r="A60" s="77">
        <v>2</v>
      </c>
      <c r="B60" s="77" t="s">
        <v>7</v>
      </c>
      <c r="C60" s="257" t="s">
        <v>20</v>
      </c>
      <c r="D60" s="77" t="s">
        <v>922</v>
      </c>
      <c r="E60" s="77">
        <f t="shared" si="4"/>
        <v>5</v>
      </c>
      <c r="F60" s="77" t="s">
        <v>967</v>
      </c>
      <c r="G60" s="77" t="s">
        <v>21</v>
      </c>
      <c r="H60" s="77"/>
      <c r="I60" s="77"/>
      <c r="J60" s="77"/>
      <c r="K60" s="77"/>
      <c r="L60" s="77"/>
      <c r="M60" s="81" t="s">
        <v>562</v>
      </c>
      <c r="N60" s="81">
        <f t="shared" si="5"/>
        <v>5</v>
      </c>
      <c r="O60" s="77"/>
      <c r="P60" s="77">
        <v>1</v>
      </c>
      <c r="Q60" s="77"/>
      <c r="R60" s="77"/>
      <c r="S60" s="77"/>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v>1</v>
      </c>
      <c r="BK60" s="81">
        <v>1</v>
      </c>
      <c r="BL60" s="81"/>
      <c r="BM60" s="81"/>
      <c r="BN60" s="81"/>
      <c r="BO60" s="81"/>
      <c r="BP60" s="81"/>
      <c r="BQ60" s="81"/>
      <c r="BR60" s="81"/>
      <c r="BS60" s="81"/>
      <c r="BT60" s="81"/>
      <c r="BU60" s="81"/>
      <c r="BV60" s="81"/>
      <c r="BW60" s="81"/>
      <c r="BX60" s="81"/>
      <c r="BY60" s="81"/>
      <c r="BZ60" s="81"/>
      <c r="CA60" s="81"/>
      <c r="CB60" s="81"/>
      <c r="CC60" s="81"/>
      <c r="CD60" s="81"/>
      <c r="CE60" s="81"/>
      <c r="CF60" s="81"/>
    </row>
    <row r="61" spans="1:84" s="78" customFormat="1" hidden="1" x14ac:dyDescent="0.35">
      <c r="A61" s="77">
        <v>2</v>
      </c>
      <c r="B61" s="77" t="s">
        <v>7</v>
      </c>
      <c r="C61" s="77" t="s">
        <v>20</v>
      </c>
      <c r="D61" s="77" t="s">
        <v>922</v>
      </c>
      <c r="E61" s="77">
        <f t="shared" si="4"/>
        <v>6</v>
      </c>
      <c r="F61" s="77" t="s">
        <v>970</v>
      </c>
      <c r="G61" s="77" t="s">
        <v>21</v>
      </c>
      <c r="H61" s="77"/>
      <c r="I61" s="77"/>
      <c r="J61" s="77"/>
      <c r="K61" s="77"/>
      <c r="L61" s="77"/>
      <c r="M61" s="81" t="s">
        <v>563</v>
      </c>
      <c r="N61" s="81">
        <f t="shared" si="5"/>
        <v>6</v>
      </c>
      <c r="O61" s="77"/>
      <c r="P61" s="77">
        <v>1</v>
      </c>
      <c r="Q61" s="77"/>
      <c r="R61" s="77"/>
      <c r="S61" s="77"/>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v>1</v>
      </c>
      <c r="BJ61" s="81"/>
      <c r="BK61" s="81"/>
      <c r="BL61" s="81"/>
      <c r="BM61" s="81"/>
      <c r="BN61" s="81"/>
      <c r="BO61" s="81"/>
      <c r="BP61" s="81"/>
      <c r="BQ61" s="81"/>
      <c r="BR61" s="81"/>
      <c r="BS61" s="81"/>
      <c r="BT61" s="81"/>
      <c r="BU61" s="81"/>
      <c r="BV61" s="81"/>
      <c r="BW61" s="81"/>
      <c r="BX61" s="81"/>
      <c r="BY61" s="81"/>
      <c r="BZ61" s="81"/>
      <c r="CA61" s="81"/>
      <c r="CB61" s="81"/>
      <c r="CC61" s="81"/>
      <c r="CD61" s="81"/>
      <c r="CE61" s="81"/>
      <c r="CF61" s="81"/>
    </row>
    <row r="62" spans="1:84" s="78" customFormat="1" hidden="1" x14ac:dyDescent="0.35">
      <c r="A62" s="77">
        <v>5</v>
      </c>
      <c r="B62" s="77" t="s">
        <v>7</v>
      </c>
      <c r="C62" s="77" t="s">
        <v>24</v>
      </c>
      <c r="D62" s="77" t="s">
        <v>929</v>
      </c>
      <c r="E62" s="77">
        <f t="shared" si="4"/>
        <v>7</v>
      </c>
      <c r="F62" s="77" t="s">
        <v>975</v>
      </c>
      <c r="G62" s="77" t="s">
        <v>25</v>
      </c>
      <c r="H62" s="77"/>
      <c r="I62" s="77"/>
      <c r="J62" s="77"/>
      <c r="K62" s="77"/>
      <c r="L62" s="77"/>
      <c r="M62" s="81" t="s">
        <v>564</v>
      </c>
      <c r="N62" s="81">
        <f t="shared" si="5"/>
        <v>7</v>
      </c>
      <c r="O62" s="77"/>
      <c r="P62" s="77"/>
      <c r="Q62" s="77"/>
      <c r="R62" s="77"/>
      <c r="S62" s="77">
        <v>1</v>
      </c>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v>1</v>
      </c>
      <c r="BM62" s="81">
        <v>1</v>
      </c>
      <c r="BN62" s="81">
        <v>1</v>
      </c>
      <c r="BO62" s="81"/>
      <c r="BP62" s="81"/>
      <c r="BQ62" s="81"/>
      <c r="BR62" s="81"/>
      <c r="BS62" s="81"/>
      <c r="BT62" s="81"/>
      <c r="BU62" s="81"/>
      <c r="BV62" s="81"/>
      <c r="BW62" s="81"/>
      <c r="BX62" s="81"/>
      <c r="BY62" s="81"/>
      <c r="BZ62" s="81"/>
      <c r="CA62" s="81"/>
      <c r="CB62" s="81"/>
      <c r="CC62" s="81"/>
      <c r="CD62" s="81"/>
      <c r="CE62" s="81"/>
      <c r="CF62" s="81"/>
    </row>
    <row r="63" spans="1:84" s="78" customFormat="1" hidden="1" x14ac:dyDescent="0.35">
      <c r="A63" s="77" t="s">
        <v>302</v>
      </c>
      <c r="B63" s="77" t="s">
        <v>7</v>
      </c>
      <c r="C63" s="77" t="s">
        <v>24</v>
      </c>
      <c r="D63" s="77" t="s">
        <v>929</v>
      </c>
      <c r="E63" s="77">
        <f t="shared" si="4"/>
        <v>8</v>
      </c>
      <c r="F63" s="77" t="s">
        <v>979</v>
      </c>
      <c r="G63" s="77" t="s">
        <v>28</v>
      </c>
      <c r="H63" s="77"/>
      <c r="I63" s="77"/>
      <c r="J63" s="77"/>
      <c r="K63" s="77"/>
      <c r="L63" s="77"/>
      <c r="M63" s="81" t="s">
        <v>565</v>
      </c>
      <c r="N63" s="81">
        <f t="shared" si="5"/>
        <v>8</v>
      </c>
      <c r="O63" s="77">
        <v>1</v>
      </c>
      <c r="P63" s="77">
        <v>1</v>
      </c>
      <c r="Q63" s="77"/>
      <c r="R63" s="77"/>
      <c r="S63" s="77">
        <v>1</v>
      </c>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v>1</v>
      </c>
      <c r="BP63" s="81"/>
      <c r="BQ63" s="81"/>
      <c r="BR63" s="81"/>
      <c r="BS63" s="81"/>
      <c r="BT63" s="81"/>
      <c r="BU63" s="81"/>
      <c r="BV63" s="81"/>
      <c r="BW63" s="81"/>
      <c r="BX63" s="81"/>
      <c r="BY63" s="81"/>
      <c r="BZ63" s="81"/>
      <c r="CA63" s="81"/>
      <c r="CB63" s="81"/>
      <c r="CC63" s="81"/>
      <c r="CD63" s="81"/>
      <c r="CE63" s="81"/>
      <c r="CF63" s="81"/>
    </row>
    <row r="64" spans="1:84" s="78" customFormat="1" hidden="1" x14ac:dyDescent="0.35">
      <c r="A64" s="77">
        <v>3</v>
      </c>
      <c r="B64" s="77" t="s">
        <v>7</v>
      </c>
      <c r="C64" s="77" t="s">
        <v>24</v>
      </c>
      <c r="D64" s="77" t="s">
        <v>929</v>
      </c>
      <c r="E64" s="77">
        <f t="shared" si="4"/>
        <v>9</v>
      </c>
      <c r="F64" s="77" t="s">
        <v>982</v>
      </c>
      <c r="G64" s="77" t="s">
        <v>40</v>
      </c>
      <c r="H64" s="77"/>
      <c r="I64" s="77"/>
      <c r="J64" s="77"/>
      <c r="K64" s="77"/>
      <c r="L64" s="77"/>
      <c r="M64" s="81" t="s">
        <v>566</v>
      </c>
      <c r="N64" s="81">
        <f t="shared" si="5"/>
        <v>9</v>
      </c>
      <c r="O64" s="77"/>
      <c r="P64" s="77"/>
      <c r="Q64" s="77">
        <v>1</v>
      </c>
      <c r="R64" s="77"/>
      <c r="S64" s="77"/>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v>1</v>
      </c>
      <c r="BT64" s="81">
        <v>1</v>
      </c>
      <c r="BU64" s="81">
        <v>1</v>
      </c>
      <c r="BV64" s="81">
        <v>1</v>
      </c>
      <c r="BW64" s="81">
        <v>1</v>
      </c>
      <c r="BX64" s="81"/>
      <c r="BY64" s="81"/>
      <c r="BZ64" s="81"/>
      <c r="CA64" s="81"/>
      <c r="CB64" s="81"/>
      <c r="CC64" s="81"/>
      <c r="CD64" s="81"/>
      <c r="CE64" s="81"/>
      <c r="CF64" s="81"/>
    </row>
    <row r="65" spans="1:84" s="78" customFormat="1" hidden="1" x14ac:dyDescent="0.35">
      <c r="A65" s="77" t="s">
        <v>84</v>
      </c>
      <c r="B65" s="77" t="s">
        <v>7</v>
      </c>
      <c r="C65" s="77" t="s">
        <v>24</v>
      </c>
      <c r="D65" s="77" t="s">
        <v>929</v>
      </c>
      <c r="E65" s="77">
        <f t="shared" si="4"/>
        <v>10</v>
      </c>
      <c r="F65" s="77" t="s">
        <v>985</v>
      </c>
      <c r="G65" s="77" t="s">
        <v>43</v>
      </c>
      <c r="H65" s="77"/>
      <c r="I65" s="77"/>
      <c r="J65" s="77"/>
      <c r="K65" s="77"/>
      <c r="L65" s="77"/>
      <c r="M65" s="81" t="s">
        <v>567</v>
      </c>
      <c r="N65" s="81">
        <f t="shared" si="5"/>
        <v>10</v>
      </c>
      <c r="O65" s="77"/>
      <c r="P65" s="77"/>
      <c r="Q65" s="77">
        <v>1</v>
      </c>
      <c r="R65" s="77">
        <v>1</v>
      </c>
      <c r="S65" s="77"/>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v>1</v>
      </c>
      <c r="BY65" s="81">
        <v>1</v>
      </c>
      <c r="BZ65" s="81"/>
      <c r="CA65" s="81"/>
      <c r="CB65" s="81"/>
      <c r="CC65" s="81"/>
      <c r="CD65" s="81"/>
      <c r="CE65" s="81"/>
      <c r="CF65" s="81"/>
    </row>
    <row r="66" spans="1:84" s="78" customFormat="1" hidden="1" x14ac:dyDescent="0.35">
      <c r="A66" s="77">
        <v>3</v>
      </c>
      <c r="B66" s="77" t="s">
        <v>7</v>
      </c>
      <c r="C66" s="77" t="s">
        <v>24</v>
      </c>
      <c r="D66" s="77" t="s">
        <v>929</v>
      </c>
      <c r="E66" s="77">
        <f t="shared" si="4"/>
        <v>11</v>
      </c>
      <c r="F66" s="77" t="s">
        <v>989</v>
      </c>
      <c r="G66" s="77" t="s">
        <v>33</v>
      </c>
      <c r="H66" s="77"/>
      <c r="I66" s="77"/>
      <c r="J66" s="77"/>
      <c r="K66" s="77"/>
      <c r="L66" s="77"/>
      <c r="M66" s="81" t="s">
        <v>568</v>
      </c>
      <c r="N66" s="81">
        <f t="shared" si="5"/>
        <v>11</v>
      </c>
      <c r="O66" s="77"/>
      <c r="P66" s="77"/>
      <c r="Q66" s="77">
        <v>1</v>
      </c>
      <c r="R66" s="77"/>
      <c r="S66" s="77"/>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v>1</v>
      </c>
      <c r="BQ66" s="81">
        <v>1</v>
      </c>
      <c r="BR66" s="81"/>
      <c r="BS66" s="81"/>
      <c r="BT66" s="81"/>
      <c r="BU66" s="81"/>
      <c r="BV66" s="81"/>
      <c r="BW66" s="81"/>
      <c r="BX66" s="81"/>
      <c r="BY66" s="81"/>
      <c r="BZ66" s="81"/>
      <c r="CA66" s="81"/>
      <c r="CB66" s="81"/>
      <c r="CC66" s="81"/>
      <c r="CD66" s="81"/>
      <c r="CE66" s="81"/>
      <c r="CF66" s="81"/>
    </row>
    <row r="67" spans="1:84" s="78" customFormat="1" hidden="1" x14ac:dyDescent="0.35">
      <c r="A67" s="79" t="s">
        <v>170</v>
      </c>
      <c r="B67" s="77" t="s">
        <v>7</v>
      </c>
      <c r="C67" s="77" t="s">
        <v>12</v>
      </c>
      <c r="D67" s="77" t="s">
        <v>907</v>
      </c>
      <c r="E67" s="77">
        <f t="shared" si="4"/>
        <v>12</v>
      </c>
      <c r="F67" s="77" t="s">
        <v>992</v>
      </c>
      <c r="G67" s="77" t="s">
        <v>13</v>
      </c>
      <c r="H67" s="77"/>
      <c r="I67" s="77"/>
      <c r="J67" s="77"/>
      <c r="K67" s="77"/>
      <c r="L67" s="77"/>
      <c r="M67" s="81" t="s">
        <v>569</v>
      </c>
      <c r="N67" s="81">
        <f t="shared" si="5"/>
        <v>12</v>
      </c>
      <c r="O67" s="77">
        <v>1</v>
      </c>
      <c r="P67" s="77">
        <v>1</v>
      </c>
      <c r="Q67" s="77">
        <v>1</v>
      </c>
      <c r="R67" s="77">
        <v>1</v>
      </c>
      <c r="S67" s="77">
        <v>1</v>
      </c>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v>1</v>
      </c>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row>
    <row r="68" spans="1:84" s="78" customFormat="1" hidden="1" x14ac:dyDescent="0.35">
      <c r="A68" s="77">
        <v>3</v>
      </c>
      <c r="B68" s="77" t="s">
        <v>7</v>
      </c>
      <c r="C68" s="77" t="s">
        <v>47</v>
      </c>
      <c r="D68" s="77" t="s">
        <v>908</v>
      </c>
      <c r="E68" s="77">
        <f t="shared" si="4"/>
        <v>13</v>
      </c>
      <c r="F68" s="77" t="s">
        <v>995</v>
      </c>
      <c r="G68" s="77" t="s">
        <v>309</v>
      </c>
      <c r="H68" s="77"/>
      <c r="I68" s="77"/>
      <c r="J68" s="77"/>
      <c r="K68" s="77"/>
      <c r="L68" s="77"/>
      <c r="M68" s="81" t="s">
        <v>570</v>
      </c>
      <c r="N68" s="81">
        <f t="shared" si="5"/>
        <v>13</v>
      </c>
      <c r="O68" s="77"/>
      <c r="P68" s="77"/>
      <c r="Q68" s="77">
        <v>1</v>
      </c>
      <c r="R68" s="77"/>
      <c r="S68" s="77"/>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v>1</v>
      </c>
      <c r="CA68" s="81">
        <v>1</v>
      </c>
      <c r="CB68" s="81">
        <v>1</v>
      </c>
      <c r="CC68" s="81">
        <v>1</v>
      </c>
      <c r="CD68" s="81">
        <v>1</v>
      </c>
      <c r="CE68" s="81"/>
      <c r="CF68" s="81"/>
    </row>
    <row r="69" spans="1:84" s="78" customFormat="1" hidden="1" x14ac:dyDescent="0.35">
      <c r="A69" s="77">
        <v>3</v>
      </c>
      <c r="B69" s="77" t="s">
        <v>7</v>
      </c>
      <c r="C69" s="77" t="s">
        <v>47</v>
      </c>
      <c r="D69" s="77" t="s">
        <v>908</v>
      </c>
      <c r="E69" s="77">
        <f t="shared" si="4"/>
        <v>14</v>
      </c>
      <c r="F69" s="77" t="s">
        <v>998</v>
      </c>
      <c r="G69" s="77" t="s">
        <v>56</v>
      </c>
      <c r="H69" s="77"/>
      <c r="I69" s="77"/>
      <c r="J69" s="77"/>
      <c r="K69" s="77"/>
      <c r="L69" s="77"/>
      <c r="M69" s="81" t="s">
        <v>571</v>
      </c>
      <c r="N69" s="81">
        <f t="shared" si="5"/>
        <v>14</v>
      </c>
      <c r="O69" s="77"/>
      <c r="P69" s="77"/>
      <c r="Q69" s="77">
        <v>1</v>
      </c>
      <c r="R69" s="77"/>
      <c r="S69" s="77"/>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v>1</v>
      </c>
      <c r="CF69" s="81"/>
    </row>
    <row r="70" spans="1:84" s="78" customFormat="1" hidden="1" x14ac:dyDescent="0.35">
      <c r="A70" s="80" t="s">
        <v>311</v>
      </c>
      <c r="B70" s="77" t="s">
        <v>7</v>
      </c>
      <c r="C70" s="77" t="s">
        <v>47</v>
      </c>
      <c r="D70" s="77" t="s">
        <v>908</v>
      </c>
      <c r="E70" s="77">
        <f t="shared" si="4"/>
        <v>15</v>
      </c>
      <c r="F70" s="77" t="s">
        <v>999</v>
      </c>
      <c r="G70" s="77" t="s">
        <v>60</v>
      </c>
      <c r="H70" s="77"/>
      <c r="I70" s="77"/>
      <c r="J70" s="77"/>
      <c r="K70" s="77"/>
      <c r="L70" s="77"/>
      <c r="M70" s="81" t="s">
        <v>572</v>
      </c>
      <c r="N70" s="81">
        <f t="shared" si="5"/>
        <v>15</v>
      </c>
      <c r="O70" s="77">
        <v>1</v>
      </c>
      <c r="P70" s="77">
        <v>1</v>
      </c>
      <c r="Q70" s="80"/>
      <c r="R70" s="77">
        <v>1</v>
      </c>
      <c r="S70" s="77">
        <v>1</v>
      </c>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v>1</v>
      </c>
    </row>
    <row r="71" spans="1:84" s="78" customFormat="1" hidden="1" x14ac:dyDescent="0.35">
      <c r="A71" s="79" t="s">
        <v>170</v>
      </c>
      <c r="B71" s="77" t="s">
        <v>292</v>
      </c>
      <c r="C71" s="77" t="s">
        <v>16</v>
      </c>
      <c r="D71" s="77" t="s">
        <v>921</v>
      </c>
      <c r="E71" s="77">
        <v>1</v>
      </c>
      <c r="F71" s="77" t="s">
        <v>944</v>
      </c>
      <c r="G71" s="77" t="s">
        <v>166</v>
      </c>
      <c r="H71" s="77"/>
      <c r="I71" s="77"/>
      <c r="J71" s="77"/>
      <c r="K71" s="77"/>
      <c r="L71" s="77"/>
      <c r="M71" s="81" t="s">
        <v>532</v>
      </c>
      <c r="N71" s="81"/>
      <c r="O71" s="77">
        <v>1</v>
      </c>
      <c r="P71" s="77">
        <v>1</v>
      </c>
      <c r="Q71" s="77">
        <v>1</v>
      </c>
      <c r="R71" s="77">
        <v>1</v>
      </c>
      <c r="S71" s="77">
        <v>1</v>
      </c>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v>1</v>
      </c>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row>
    <row r="72" spans="1:84" s="78" customFormat="1" hidden="1" x14ac:dyDescent="0.35">
      <c r="A72" s="77">
        <v>5</v>
      </c>
      <c r="B72" s="77" t="s">
        <v>292</v>
      </c>
      <c r="C72" s="77" t="s">
        <v>16</v>
      </c>
      <c r="D72" s="77" t="s">
        <v>921</v>
      </c>
      <c r="E72" s="77">
        <f>E71+1</f>
        <v>2</v>
      </c>
      <c r="F72" s="77" t="s">
        <v>952</v>
      </c>
      <c r="G72" s="77" t="s">
        <v>166</v>
      </c>
      <c r="H72" s="77"/>
      <c r="I72" s="77"/>
      <c r="J72" s="77"/>
      <c r="K72" s="77"/>
      <c r="L72" s="77"/>
      <c r="M72" s="81" t="s">
        <v>533</v>
      </c>
      <c r="N72" s="81"/>
      <c r="O72" s="77"/>
      <c r="P72" s="77"/>
      <c r="Q72" s="77"/>
      <c r="R72" s="77"/>
      <c r="S72" s="77">
        <v>1</v>
      </c>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v>1</v>
      </c>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row>
    <row r="73" spans="1:84" hidden="1" x14ac:dyDescent="0.35">
      <c r="O73" s="75">
        <f t="shared" ref="O73:T73" si="6">SUM(O5:O72)</f>
        <v>46</v>
      </c>
      <c r="P73" s="75">
        <f t="shared" si="6"/>
        <v>25</v>
      </c>
      <c r="Q73" s="75">
        <f t="shared" si="6"/>
        <v>28</v>
      </c>
      <c r="R73" s="75">
        <f t="shared" si="6"/>
        <v>29</v>
      </c>
      <c r="S73" s="75">
        <f t="shared" si="6"/>
        <v>16</v>
      </c>
      <c r="T73" s="75">
        <f t="shared" si="6"/>
        <v>1</v>
      </c>
      <c r="AC73" s="75">
        <f>SUM(AC5:AC72)</f>
        <v>1</v>
      </c>
      <c r="AD73" s="75">
        <f>SUM(AD5:AD72)</f>
        <v>3</v>
      </c>
      <c r="AF73" s="75">
        <f>SUM(AF5:AF72)</f>
        <v>2</v>
      </c>
      <c r="AG73" s="75">
        <f>SUM(AG5:AG72)</f>
        <v>1</v>
      </c>
      <c r="AI73" s="75">
        <f>SUM(AI5:AI72)</f>
        <v>3</v>
      </c>
      <c r="AJ73" s="75">
        <f>SUM(AJ5:AJ72)</f>
        <v>1</v>
      </c>
      <c r="AK73" s="75">
        <f>SUM(AK5:AK72)</f>
        <v>1</v>
      </c>
      <c r="AL73" s="75">
        <f>SUM(AL5:AL72)</f>
        <v>2</v>
      </c>
      <c r="AN73" s="75">
        <f>SUM(AN5:AN72)</f>
        <v>1</v>
      </c>
      <c r="AO73" s="75">
        <f>SUM(AO5:AO72)</f>
        <v>1</v>
      </c>
      <c r="AP73" s="75">
        <f>SUM(AP5:AP72)</f>
        <v>10</v>
      </c>
      <c r="AZ73" s="75">
        <f>SUM(AZ5:AZ72)</f>
        <v>2</v>
      </c>
      <c r="BA73" s="75">
        <f>SUM(BA5:BA72)</f>
        <v>3</v>
      </c>
      <c r="BB73" s="75">
        <f>SUM(BB5:BB72)</f>
        <v>4</v>
      </c>
      <c r="BC73" s="75">
        <f>SUM(BC5:BC72)</f>
        <v>2</v>
      </c>
      <c r="BF73" s="75">
        <f>SUM(BF5:BF72)</f>
        <v>4</v>
      </c>
      <c r="BG73" s="75">
        <f>SUM(BG5:BG72)</f>
        <v>1</v>
      </c>
      <c r="BH73" s="75">
        <f>SUM(BH5:BH72)</f>
        <v>3</v>
      </c>
      <c r="BI73" s="75">
        <f>SUM(BI5:BI72)</f>
        <v>1</v>
      </c>
      <c r="BL73" s="75">
        <f>SUM(BL5:BL72)</f>
        <v>1</v>
      </c>
      <c r="BO73" s="75">
        <f>SUM(BO5:BO72)</f>
        <v>1</v>
      </c>
      <c r="BQ73" s="75">
        <f>SUM(BQ5:BQ72)</f>
        <v>1</v>
      </c>
      <c r="BR73" s="75">
        <f>SUM(BR5:BR72)</f>
        <v>1</v>
      </c>
      <c r="BS73" s="75">
        <f>SUM(BS5:BS72)</f>
        <v>1</v>
      </c>
      <c r="BX73" s="75">
        <f>SUM(BX5:BX72)</f>
        <v>1</v>
      </c>
      <c r="BZ73" s="75">
        <f>SUM(BZ5:BZ72)</f>
        <v>1</v>
      </c>
      <c r="CD73" s="75">
        <f>SUM(CD5:CD72)</f>
        <v>1</v>
      </c>
      <c r="CE73" s="75">
        <f>SUM(CE5:CE72)</f>
        <v>1</v>
      </c>
      <c r="CF73" s="75">
        <f>SUM(CF5:CF72)</f>
        <v>1</v>
      </c>
    </row>
    <row r="77" spans="1:84" x14ac:dyDescent="0.35">
      <c r="A77" s="74" t="s">
        <v>684</v>
      </c>
      <c r="B77" s="74" t="s">
        <v>687</v>
      </c>
      <c r="D77" s="74" t="s">
        <v>64</v>
      </c>
      <c r="F77" s="74" t="s">
        <v>692</v>
      </c>
    </row>
    <row r="78" spans="1:84" x14ac:dyDescent="0.35">
      <c r="A78" s="116" t="s">
        <v>170</v>
      </c>
      <c r="B78" s="117" t="s">
        <v>690</v>
      </c>
      <c r="C78" s="117"/>
      <c r="D78" s="77" t="s">
        <v>915</v>
      </c>
      <c r="E78" s="118"/>
      <c r="F78" s="74" t="s">
        <v>694</v>
      </c>
      <c r="G78" s="77"/>
      <c r="H78" s="118"/>
      <c r="I78" s="118"/>
      <c r="J78" s="118"/>
      <c r="K78" s="118"/>
      <c r="L78" s="118"/>
    </row>
    <row r="79" spans="1:84" x14ac:dyDescent="0.35">
      <c r="A79" s="116" t="s">
        <v>685</v>
      </c>
      <c r="B79" s="117" t="s">
        <v>691</v>
      </c>
      <c r="C79" s="117"/>
      <c r="D79" s="77" t="s">
        <v>923</v>
      </c>
      <c r="E79" s="118"/>
      <c r="F79" s="74" t="s">
        <v>78</v>
      </c>
      <c r="G79" s="77"/>
      <c r="H79" s="118"/>
      <c r="I79" s="118"/>
      <c r="J79" s="118"/>
      <c r="K79" s="118"/>
      <c r="L79" s="118"/>
    </row>
    <row r="80" spans="1:84" x14ac:dyDescent="0.35">
      <c r="A80" s="116" t="s">
        <v>686</v>
      </c>
      <c r="B80" s="117" t="s">
        <v>689</v>
      </c>
      <c r="C80" s="117"/>
      <c r="D80" s="77" t="s">
        <v>930</v>
      </c>
      <c r="E80" s="118"/>
      <c r="F80" s="74" t="s">
        <v>693</v>
      </c>
      <c r="G80" s="77"/>
      <c r="H80" s="118"/>
      <c r="I80" s="118"/>
      <c r="J80" s="118"/>
      <c r="K80" s="118"/>
      <c r="L80" s="118"/>
    </row>
    <row r="81" spans="1:12" x14ac:dyDescent="0.35">
      <c r="A81" s="116" t="s">
        <v>686</v>
      </c>
      <c r="B81" s="116" t="s">
        <v>688</v>
      </c>
      <c r="C81" s="116"/>
      <c r="D81" s="77" t="s">
        <v>909</v>
      </c>
      <c r="E81" s="118"/>
      <c r="F81" s="74" t="s">
        <v>88</v>
      </c>
      <c r="G81" s="77"/>
      <c r="H81" s="118"/>
      <c r="I81" s="118"/>
      <c r="J81" s="118"/>
      <c r="K81" s="118"/>
      <c r="L81" s="118"/>
    </row>
    <row r="82" spans="1:12" x14ac:dyDescent="0.35">
      <c r="G82" s="77"/>
      <c r="H82" s="118"/>
      <c r="I82" s="118"/>
      <c r="J82" s="118"/>
      <c r="K82" s="118"/>
      <c r="L82" s="118"/>
    </row>
    <row r="83" spans="1:12" x14ac:dyDescent="0.35">
      <c r="G83" s="77"/>
      <c r="H83" s="118"/>
      <c r="I83" s="118"/>
      <c r="J83" s="118"/>
      <c r="K83" s="118"/>
      <c r="L83" s="118"/>
    </row>
    <row r="84" spans="1:12" x14ac:dyDescent="0.35">
      <c r="G84" s="77"/>
      <c r="H84" s="118"/>
      <c r="I84" s="118"/>
      <c r="J84" s="118"/>
      <c r="K84" s="118"/>
      <c r="L84" s="118"/>
    </row>
    <row r="85" spans="1:12" x14ac:dyDescent="0.35">
      <c r="G85" s="77"/>
      <c r="H85" s="118"/>
      <c r="I85" s="118"/>
      <c r="J85" s="118"/>
      <c r="K85" s="118"/>
      <c r="L85" s="118"/>
    </row>
    <row r="86" spans="1:12" x14ac:dyDescent="0.35">
      <c r="G86" s="77"/>
      <c r="H86" s="118"/>
      <c r="I86" s="118"/>
      <c r="J86" s="118"/>
      <c r="K86" s="118"/>
      <c r="L86" s="118"/>
    </row>
    <row r="87" spans="1:12" x14ac:dyDescent="0.35">
      <c r="G87" s="77"/>
      <c r="H87" s="118"/>
      <c r="I87" s="118"/>
      <c r="J87" s="118"/>
      <c r="K87" s="118"/>
      <c r="L87" s="118"/>
    </row>
    <row r="88" spans="1:12" x14ac:dyDescent="0.35">
      <c r="G88" s="77"/>
      <c r="H88" s="118"/>
      <c r="I88" s="118"/>
      <c r="J88" s="118"/>
      <c r="K88" s="118"/>
      <c r="L88" s="118"/>
    </row>
    <row r="89" spans="1:12" x14ac:dyDescent="0.35">
      <c r="G89" s="77"/>
      <c r="H89" s="118"/>
      <c r="I89" s="118"/>
      <c r="J89" s="118"/>
      <c r="K89" s="118"/>
      <c r="L89" s="118"/>
    </row>
    <row r="90" spans="1:12" x14ac:dyDescent="0.35">
      <c r="G90" s="77"/>
      <c r="H90" s="118"/>
      <c r="I90" s="118"/>
      <c r="J90" s="118"/>
      <c r="K90" s="118"/>
      <c r="L90" s="118"/>
    </row>
    <row r="91" spans="1:12" x14ac:dyDescent="0.35">
      <c r="G91" s="77"/>
      <c r="H91" s="118"/>
      <c r="I91" s="118"/>
      <c r="J91" s="118"/>
      <c r="K91" s="118"/>
      <c r="L91" s="118"/>
    </row>
    <row r="92" spans="1:12" x14ac:dyDescent="0.35">
      <c r="G92" s="77"/>
      <c r="H92" s="118"/>
      <c r="I92" s="118"/>
      <c r="J92" s="118"/>
      <c r="K92" s="118"/>
      <c r="L92" s="118"/>
    </row>
    <row r="93" spans="1:12" x14ac:dyDescent="0.35">
      <c r="G93" s="77"/>
      <c r="H93" s="118"/>
      <c r="I93" s="118"/>
      <c r="J93" s="118"/>
      <c r="K93" s="118"/>
      <c r="L93" s="118"/>
    </row>
    <row r="94" spans="1:12" x14ac:dyDescent="0.35">
      <c r="G94" s="77"/>
      <c r="H94" s="118"/>
      <c r="I94" s="118"/>
      <c r="J94" s="118"/>
      <c r="K94" s="118"/>
      <c r="L94" s="118"/>
    </row>
    <row r="95" spans="1:12" x14ac:dyDescent="0.35">
      <c r="G95" s="77"/>
      <c r="H95" s="118"/>
      <c r="I95" s="118"/>
      <c r="J95" s="118"/>
      <c r="K95" s="118"/>
      <c r="L95" s="118"/>
    </row>
    <row r="96" spans="1:12" x14ac:dyDescent="0.35">
      <c r="G96" s="77"/>
      <c r="H96" s="118"/>
      <c r="I96" s="118"/>
      <c r="J96" s="118"/>
      <c r="K96" s="118"/>
      <c r="L96" s="118"/>
    </row>
    <row r="97" spans="7:12" x14ac:dyDescent="0.35">
      <c r="G97" s="77"/>
      <c r="H97" s="118"/>
      <c r="I97" s="118"/>
      <c r="J97" s="118"/>
      <c r="K97" s="118"/>
      <c r="L97" s="118"/>
    </row>
    <row r="98" spans="7:12" x14ac:dyDescent="0.35">
      <c r="G98" s="77"/>
      <c r="H98" s="118"/>
      <c r="I98" s="118"/>
      <c r="J98" s="118"/>
      <c r="K98" s="118"/>
      <c r="L98" s="118"/>
    </row>
    <row r="99" spans="7:12" x14ac:dyDescent="0.35">
      <c r="G99" s="77"/>
      <c r="H99" s="118"/>
      <c r="I99" s="118"/>
      <c r="J99" s="118"/>
      <c r="K99" s="118"/>
      <c r="L99" s="118"/>
    </row>
    <row r="100" spans="7:12" x14ac:dyDescent="0.35">
      <c r="G100" s="77"/>
      <c r="H100" s="118"/>
      <c r="I100" s="118"/>
      <c r="J100" s="118"/>
      <c r="K100" s="118"/>
      <c r="L100" s="118"/>
    </row>
    <row r="101" spans="7:12" x14ac:dyDescent="0.35">
      <c r="G101" s="77"/>
      <c r="H101" s="118"/>
      <c r="I101" s="118"/>
      <c r="J101" s="118"/>
      <c r="K101" s="118"/>
      <c r="L101" s="118"/>
    </row>
    <row r="102" spans="7:12" x14ac:dyDescent="0.35">
      <c r="G102" s="77"/>
      <c r="H102" s="118"/>
      <c r="I102" s="118"/>
      <c r="J102" s="118"/>
      <c r="K102" s="118"/>
      <c r="L102" s="118"/>
    </row>
    <row r="103" spans="7:12" x14ac:dyDescent="0.35">
      <c r="G103" s="77"/>
      <c r="H103" s="118"/>
      <c r="I103" s="118"/>
      <c r="J103" s="118"/>
      <c r="K103" s="118"/>
      <c r="L103" s="118"/>
    </row>
    <row r="104" spans="7:12" x14ac:dyDescent="0.35">
      <c r="G104" s="77"/>
      <c r="H104" s="118"/>
      <c r="I104" s="118"/>
      <c r="J104" s="118"/>
      <c r="K104" s="118"/>
      <c r="L104" s="118"/>
    </row>
    <row r="105" spans="7:12" x14ac:dyDescent="0.35">
      <c r="G105" s="77"/>
      <c r="H105" s="118"/>
      <c r="I105" s="118"/>
      <c r="J105" s="118"/>
      <c r="K105" s="118"/>
      <c r="L105" s="118"/>
    </row>
    <row r="106" spans="7:12" x14ac:dyDescent="0.35">
      <c r="G106" s="77"/>
      <c r="H106" s="118"/>
      <c r="I106" s="118"/>
      <c r="J106" s="118"/>
      <c r="K106" s="118"/>
      <c r="L106" s="118"/>
    </row>
    <row r="107" spans="7:12" x14ac:dyDescent="0.35">
      <c r="G107" s="77"/>
      <c r="H107" s="118"/>
      <c r="I107" s="118"/>
      <c r="J107" s="118"/>
      <c r="K107" s="118"/>
      <c r="L107" s="118"/>
    </row>
    <row r="108" spans="7:12" x14ac:dyDescent="0.35">
      <c r="G108" s="77"/>
      <c r="H108" s="118"/>
      <c r="I108" s="118"/>
      <c r="J108" s="118"/>
      <c r="K108" s="118"/>
      <c r="L108" s="118"/>
    </row>
    <row r="109" spans="7:12" x14ac:dyDescent="0.35">
      <c r="G109" s="77"/>
      <c r="H109" s="118"/>
      <c r="I109" s="118"/>
      <c r="J109" s="118"/>
      <c r="K109" s="118"/>
      <c r="L109" s="118"/>
    </row>
    <row r="110" spans="7:12" x14ac:dyDescent="0.35">
      <c r="G110" s="77"/>
      <c r="H110" s="118"/>
      <c r="I110" s="118"/>
      <c r="J110" s="118"/>
      <c r="K110" s="118"/>
      <c r="L110" s="118"/>
    </row>
    <row r="111" spans="7:12" x14ac:dyDescent="0.35">
      <c r="G111" s="77"/>
      <c r="H111" s="118"/>
      <c r="I111" s="118"/>
      <c r="J111" s="118"/>
      <c r="K111" s="118"/>
      <c r="L111" s="118"/>
    </row>
    <row r="112" spans="7:12" x14ac:dyDescent="0.35">
      <c r="G112" s="77"/>
      <c r="H112" s="118"/>
      <c r="I112" s="118"/>
      <c r="J112" s="118"/>
      <c r="K112" s="118"/>
      <c r="L112" s="118"/>
    </row>
    <row r="113" spans="7:12" x14ac:dyDescent="0.35">
      <c r="G113" s="77"/>
      <c r="H113" s="118"/>
      <c r="I113" s="118"/>
      <c r="J113" s="118"/>
      <c r="K113" s="118"/>
      <c r="L113" s="118"/>
    </row>
    <row r="114" spans="7:12" x14ac:dyDescent="0.35">
      <c r="G114" s="77"/>
      <c r="H114" s="118"/>
      <c r="I114" s="118"/>
      <c r="J114" s="118"/>
      <c r="K114" s="118"/>
      <c r="L114" s="118"/>
    </row>
    <row r="115" spans="7:12" x14ac:dyDescent="0.35">
      <c r="G115" s="77"/>
      <c r="H115" s="118"/>
      <c r="I115" s="118"/>
      <c r="J115" s="118"/>
      <c r="K115" s="118"/>
      <c r="L115" s="118"/>
    </row>
    <row r="116" spans="7:12" x14ac:dyDescent="0.35">
      <c r="G116" s="77"/>
      <c r="H116" s="118"/>
      <c r="I116" s="118"/>
      <c r="J116" s="118"/>
      <c r="K116" s="118"/>
      <c r="L116" s="118"/>
    </row>
    <row r="117" spans="7:12" x14ac:dyDescent="0.35">
      <c r="G117" s="77"/>
      <c r="H117" s="118"/>
      <c r="I117" s="118"/>
      <c r="J117" s="118"/>
      <c r="K117" s="118"/>
      <c r="L117" s="118"/>
    </row>
    <row r="118" spans="7:12" x14ac:dyDescent="0.35">
      <c r="G118" s="77"/>
      <c r="H118" s="118"/>
      <c r="I118" s="118"/>
      <c r="J118" s="118"/>
      <c r="K118" s="118"/>
      <c r="L118" s="118"/>
    </row>
    <row r="119" spans="7:12" x14ac:dyDescent="0.35">
      <c r="G119" s="77"/>
      <c r="H119" s="118"/>
      <c r="I119" s="118"/>
      <c r="J119" s="118"/>
      <c r="K119" s="118"/>
      <c r="L119" s="118"/>
    </row>
    <row r="120" spans="7:12" x14ac:dyDescent="0.35">
      <c r="G120" s="77"/>
      <c r="H120" s="118"/>
      <c r="I120" s="118"/>
      <c r="J120" s="118"/>
      <c r="K120" s="118"/>
      <c r="L120" s="118"/>
    </row>
    <row r="121" spans="7:12" x14ac:dyDescent="0.35">
      <c r="G121" s="77"/>
      <c r="H121" s="118"/>
      <c r="I121" s="118"/>
      <c r="J121" s="118"/>
      <c r="K121" s="118"/>
      <c r="L121" s="118"/>
    </row>
    <row r="122" spans="7:12" x14ac:dyDescent="0.35">
      <c r="G122" s="77"/>
      <c r="H122" s="118"/>
      <c r="I122" s="118"/>
      <c r="J122" s="118"/>
      <c r="K122" s="118"/>
      <c r="L122" s="118"/>
    </row>
    <row r="123" spans="7:12" x14ac:dyDescent="0.35">
      <c r="G123" s="77"/>
      <c r="H123" s="118"/>
      <c r="I123" s="118"/>
      <c r="J123" s="118"/>
      <c r="K123" s="118"/>
      <c r="L123" s="118"/>
    </row>
    <row r="124" spans="7:12" x14ac:dyDescent="0.35">
      <c r="G124" s="77"/>
      <c r="H124" s="118"/>
      <c r="I124" s="118"/>
      <c r="J124" s="118"/>
      <c r="K124" s="118"/>
      <c r="L124" s="118"/>
    </row>
    <row r="125" spans="7:12" x14ac:dyDescent="0.35">
      <c r="G125" s="77"/>
      <c r="H125" s="118"/>
      <c r="I125" s="118"/>
      <c r="J125" s="118"/>
      <c r="K125" s="118"/>
      <c r="L125" s="118"/>
    </row>
    <row r="126" spans="7:12" x14ac:dyDescent="0.35">
      <c r="G126" s="77"/>
      <c r="H126" s="118"/>
      <c r="I126" s="118"/>
      <c r="J126" s="118"/>
      <c r="K126" s="118"/>
      <c r="L126" s="118"/>
    </row>
    <row r="127" spans="7:12" x14ac:dyDescent="0.35">
      <c r="G127" s="77"/>
      <c r="H127" s="118"/>
      <c r="I127" s="118"/>
      <c r="J127" s="118"/>
      <c r="K127" s="118"/>
      <c r="L127" s="118"/>
    </row>
    <row r="128" spans="7:12" x14ac:dyDescent="0.35">
      <c r="G128" s="77"/>
      <c r="H128" s="118"/>
      <c r="I128" s="118"/>
      <c r="J128" s="118"/>
      <c r="K128" s="118"/>
      <c r="L128" s="118"/>
    </row>
    <row r="129" spans="7:12" x14ac:dyDescent="0.35">
      <c r="G129" s="77"/>
      <c r="H129" s="118"/>
      <c r="I129" s="118"/>
      <c r="J129" s="118"/>
      <c r="K129" s="118"/>
      <c r="L129" s="118"/>
    </row>
    <row r="130" spans="7:12" x14ac:dyDescent="0.35">
      <c r="G130" s="77"/>
      <c r="H130" s="118"/>
      <c r="I130" s="118"/>
      <c r="J130" s="118"/>
      <c r="K130" s="118"/>
      <c r="L130" s="118"/>
    </row>
    <row r="131" spans="7:12" x14ac:dyDescent="0.35">
      <c r="G131" s="77"/>
      <c r="H131" s="118"/>
      <c r="I131" s="118"/>
      <c r="J131" s="118"/>
      <c r="K131" s="118"/>
      <c r="L131" s="118"/>
    </row>
    <row r="132" spans="7:12" x14ac:dyDescent="0.35">
      <c r="G132" s="77"/>
      <c r="H132" s="118"/>
      <c r="I132" s="118"/>
      <c r="J132" s="118"/>
      <c r="K132" s="118"/>
      <c r="L132" s="118"/>
    </row>
    <row r="133" spans="7:12" x14ac:dyDescent="0.35">
      <c r="G133" s="77"/>
      <c r="H133" s="118"/>
      <c r="I133" s="118"/>
      <c r="J133" s="118"/>
      <c r="K133" s="118"/>
      <c r="L133" s="118"/>
    </row>
    <row r="134" spans="7:12" x14ac:dyDescent="0.35">
      <c r="G134" s="77"/>
      <c r="H134" s="118"/>
      <c r="I134" s="118"/>
      <c r="J134" s="118"/>
      <c r="K134" s="118"/>
      <c r="L134" s="118"/>
    </row>
    <row r="135" spans="7:12" x14ac:dyDescent="0.35">
      <c r="G135" s="77"/>
      <c r="H135" s="118"/>
      <c r="I135" s="118"/>
      <c r="J135" s="118"/>
      <c r="K135" s="118"/>
      <c r="L135" s="118"/>
    </row>
    <row r="136" spans="7:12" x14ac:dyDescent="0.35">
      <c r="G136" s="77"/>
      <c r="H136" s="118"/>
      <c r="I136" s="118"/>
      <c r="J136" s="118"/>
      <c r="K136" s="118"/>
      <c r="L136" s="118"/>
    </row>
    <row r="137" spans="7:12" x14ac:dyDescent="0.35">
      <c r="G137" s="77"/>
      <c r="H137" s="118"/>
      <c r="I137" s="118"/>
      <c r="J137" s="118"/>
      <c r="K137" s="118"/>
      <c r="L137" s="118"/>
    </row>
    <row r="138" spans="7:12" x14ac:dyDescent="0.35">
      <c r="G138" s="77"/>
      <c r="H138" s="118"/>
      <c r="I138" s="118"/>
      <c r="J138" s="118"/>
      <c r="K138" s="118"/>
      <c r="L138" s="118"/>
    </row>
    <row r="139" spans="7:12" x14ac:dyDescent="0.35">
      <c r="G139" s="77"/>
      <c r="H139" s="118"/>
      <c r="I139" s="118"/>
      <c r="J139" s="118"/>
      <c r="K139" s="118"/>
      <c r="L139" s="118"/>
    </row>
    <row r="140" spans="7:12" x14ac:dyDescent="0.35">
      <c r="G140" s="77"/>
      <c r="H140" s="118"/>
      <c r="I140" s="118"/>
      <c r="J140" s="118"/>
      <c r="K140" s="118"/>
      <c r="L140" s="118"/>
    </row>
    <row r="141" spans="7:12" x14ac:dyDescent="0.35">
      <c r="G141" s="77"/>
      <c r="H141" s="118"/>
      <c r="I141" s="118"/>
      <c r="J141" s="118"/>
      <c r="K141" s="118"/>
      <c r="L141" s="118"/>
    </row>
    <row r="142" spans="7:12" x14ac:dyDescent="0.35">
      <c r="G142" s="77"/>
      <c r="H142" s="118"/>
      <c r="I142" s="118"/>
      <c r="J142" s="118"/>
      <c r="K142" s="118"/>
      <c r="L142" s="118"/>
    </row>
    <row r="143" spans="7:12" x14ac:dyDescent="0.35">
      <c r="G143" s="77"/>
      <c r="H143" s="118"/>
      <c r="I143" s="118"/>
      <c r="J143" s="118"/>
      <c r="K143" s="118"/>
      <c r="L143" s="118"/>
    </row>
    <row r="144" spans="7:12" x14ac:dyDescent="0.35">
      <c r="G144" s="77"/>
      <c r="H144" s="118"/>
      <c r="I144" s="118"/>
      <c r="J144" s="118"/>
      <c r="K144" s="118"/>
      <c r="L144" s="118"/>
    </row>
    <row r="145" spans="7:12" x14ac:dyDescent="0.35">
      <c r="G145" s="77"/>
      <c r="H145" s="118"/>
      <c r="I145" s="118"/>
      <c r="J145" s="118"/>
      <c r="K145" s="118"/>
      <c r="L145" s="118"/>
    </row>
    <row r="146" spans="7:12" x14ac:dyDescent="0.35">
      <c r="G146" s="77"/>
      <c r="H146" s="118"/>
      <c r="I146" s="118"/>
      <c r="J146" s="118"/>
      <c r="K146" s="118"/>
      <c r="L146" s="118"/>
    </row>
    <row r="147" spans="7:12" x14ac:dyDescent="0.35">
      <c r="G147" s="77"/>
      <c r="H147" s="118"/>
      <c r="I147" s="118"/>
      <c r="J147" s="118"/>
      <c r="K147" s="118"/>
      <c r="L147" s="118"/>
    </row>
    <row r="148" spans="7:12" x14ac:dyDescent="0.35">
      <c r="G148" s="77"/>
      <c r="H148" s="118"/>
      <c r="I148" s="118"/>
      <c r="J148" s="118"/>
      <c r="K148" s="118"/>
      <c r="L148" s="118"/>
    </row>
    <row r="149" spans="7:12" x14ac:dyDescent="0.35">
      <c r="G149" s="77"/>
      <c r="H149" s="118"/>
      <c r="I149" s="118"/>
      <c r="J149" s="118"/>
      <c r="K149" s="118"/>
      <c r="L149" s="118"/>
    </row>
    <row r="150" spans="7:12" x14ac:dyDescent="0.35">
      <c r="G150" s="77"/>
      <c r="H150" s="118"/>
      <c r="I150" s="118"/>
      <c r="J150" s="118"/>
      <c r="K150" s="118"/>
      <c r="L150" s="118"/>
    </row>
  </sheetData>
  <autoFilter ref="A3:DT73">
    <filterColumn colId="1">
      <filters>
        <filter val="Resource Extraction"/>
      </filters>
    </filterColumn>
  </autoFilter>
  <sortState ref="A4:CF72">
    <sortCondition ref="B4:B72"/>
    <sortCondition ref="C4:C72"/>
    <sortCondition ref="E4:E72"/>
  </sortState>
  <customSheetViews>
    <customSheetView guid="{8E7A659F-1F78-41E1-A901-E72DF8119CBB}" filter="1" showAutoFilter="1" hiddenColumns="1" state="hidden">
      <pane xSplit="15" ySplit="40" topLeftCell="CE42" activePane="bottomRight" state="frozen"/>
      <selection pane="bottomRight" activeCell="D91" sqref="D91"/>
      <pageMargins left="0.7" right="0.7" top="0.75" bottom="0.75" header="0.3" footer="0.3"/>
      <pageSetup orientation="portrait" horizontalDpi="1200" verticalDpi="1200" r:id="rId1"/>
      <autoFilter ref="A3:DT73">
        <filterColumn colId="1">
          <filters>
            <filter val="Resource Extraction"/>
          </filters>
        </filterColumn>
      </autoFilter>
    </customSheetView>
    <customSheetView guid="{12AE7722-B0A3-4C2A-98B5-2DE188FD685E}" showPageBreaks="1" printArea="1" filter="1" showAutoFilter="1" hiddenColumns="1" state="hidden">
      <pane xSplit="14" ySplit="40" topLeftCell="CE42" activePane="bottomRight" state="frozen"/>
      <selection pane="bottomRight" activeCell="D91" sqref="D91"/>
      <pageMargins left="0.7" right="0.7" top="0.75" bottom="0.75" header="0.3" footer="0.3"/>
      <pageSetup orientation="portrait" horizontalDpi="1200" verticalDpi="1200" r:id="rId2"/>
      <autoFilter ref="A3:DT73">
        <filterColumn colId="1">
          <filters>
            <filter val="Resource Extraction"/>
          </filters>
        </filterColumn>
      </autoFilter>
    </customSheetView>
    <customSheetView guid="{04AB7A58-4366-4A28-AC89-CED3F78B7D40}" showPageBreaks="1" printArea="1" filter="1" showAutoFilter="1" hiddenColumns="1" state="hidden">
      <pane xSplit="17" ySplit="40" topLeftCell="CE42" activePane="bottomRight" state="frozen"/>
      <selection pane="bottomRight" activeCell="D91" sqref="D91"/>
      <pageMargins left="0.7" right="0.7" top="0.75" bottom="0.75" header="0.3" footer="0.3"/>
      <pageSetup orientation="portrait" horizontalDpi="1200" verticalDpi="1200" r:id="rId3"/>
      <autoFilter ref="A3:DT73">
        <filterColumn colId="1">
          <filters>
            <filter val="Resource Extraction"/>
          </filters>
        </filterColumn>
      </autoFilter>
    </customSheetView>
  </customSheetViews>
  <mergeCells count="2">
    <mergeCell ref="T2:CF2"/>
    <mergeCell ref="O2:S2"/>
  </mergeCells>
  <pageMargins left="0.7" right="0.7" top="0.75" bottom="0.75" header="0.3" footer="0.3"/>
  <pageSetup orientation="portrait" horizontalDpi="1200" verticalDpi="1200"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25"/>
  <sheetViews>
    <sheetView workbookViewId="0">
      <selection activeCell="F15" sqref="F15"/>
    </sheetView>
  </sheetViews>
  <sheetFormatPr defaultRowHeight="14.5" x14ac:dyDescent="0.35"/>
  <cols>
    <col min="3" max="3" width="11.7265625" customWidth="1"/>
    <col min="4" max="4" width="14.26953125" bestFit="1" customWidth="1"/>
    <col min="8" max="8" width="23.1796875" bestFit="1" customWidth="1"/>
    <col min="10" max="10" width="15.54296875" bestFit="1" customWidth="1"/>
    <col min="11" max="11" width="20.54296875" bestFit="1" customWidth="1"/>
  </cols>
  <sheetData>
    <row r="3" spans="3:11" x14ac:dyDescent="0.35">
      <c r="C3" t="s">
        <v>587</v>
      </c>
    </row>
    <row r="4" spans="3:11" x14ac:dyDescent="0.35">
      <c r="C4" s="100" t="s">
        <v>588</v>
      </c>
      <c r="D4" s="100" t="s">
        <v>589</v>
      </c>
      <c r="E4" s="100" t="s">
        <v>595</v>
      </c>
      <c r="H4" s="100" t="s">
        <v>596</v>
      </c>
      <c r="J4" t="s">
        <v>605</v>
      </c>
      <c r="K4" t="s">
        <v>631</v>
      </c>
    </row>
    <row r="5" spans="3:11" x14ac:dyDescent="0.35">
      <c r="C5">
        <v>2020</v>
      </c>
      <c r="D5" t="s">
        <v>590</v>
      </c>
      <c r="E5" s="64">
        <v>44228</v>
      </c>
      <c r="H5" t="s">
        <v>597</v>
      </c>
      <c r="J5" t="s">
        <v>601</v>
      </c>
      <c r="K5" t="s">
        <v>609</v>
      </c>
    </row>
    <row r="6" spans="3:11" x14ac:dyDescent="0.35">
      <c r="C6">
        <v>2021</v>
      </c>
      <c r="D6" t="s">
        <v>591</v>
      </c>
      <c r="E6" s="64">
        <v>44593</v>
      </c>
      <c r="H6" t="s">
        <v>598</v>
      </c>
      <c r="J6" t="s">
        <v>602</v>
      </c>
      <c r="K6" t="s">
        <v>609</v>
      </c>
    </row>
    <row r="7" spans="3:11" x14ac:dyDescent="0.35">
      <c r="C7">
        <v>2022</v>
      </c>
      <c r="D7" t="s">
        <v>592</v>
      </c>
      <c r="E7" s="64">
        <v>44958</v>
      </c>
      <c r="H7" t="s">
        <v>599</v>
      </c>
      <c r="J7" t="s">
        <v>603</v>
      </c>
      <c r="K7" t="s">
        <v>609</v>
      </c>
    </row>
    <row r="8" spans="3:11" x14ac:dyDescent="0.35">
      <c r="C8">
        <v>2023</v>
      </c>
      <c r="D8" t="s">
        <v>593</v>
      </c>
      <c r="E8" s="64">
        <v>45323</v>
      </c>
      <c r="H8" t="s">
        <v>600</v>
      </c>
      <c r="J8" t="s">
        <v>604</v>
      </c>
      <c r="K8" t="s">
        <v>609</v>
      </c>
    </row>
    <row r="9" spans="3:11" x14ac:dyDescent="0.35">
      <c r="C9">
        <v>2024</v>
      </c>
      <c r="D9" t="s">
        <v>594</v>
      </c>
      <c r="E9" s="64">
        <v>45689</v>
      </c>
      <c r="J9" t="s">
        <v>606</v>
      </c>
      <c r="K9" t="s">
        <v>609</v>
      </c>
    </row>
    <row r="10" spans="3:11" x14ac:dyDescent="0.35">
      <c r="J10" t="s">
        <v>607</v>
      </c>
      <c r="K10" t="s">
        <v>609</v>
      </c>
    </row>
    <row r="11" spans="3:11" x14ac:dyDescent="0.35">
      <c r="J11" t="s">
        <v>608</v>
      </c>
      <c r="K11" t="s">
        <v>609</v>
      </c>
    </row>
    <row r="12" spans="3:11" x14ac:dyDescent="0.35">
      <c r="J12" t="s">
        <v>610</v>
      </c>
      <c r="K12" t="s">
        <v>609</v>
      </c>
    </row>
    <row r="13" spans="3:11" x14ac:dyDescent="0.35">
      <c r="J13" t="s">
        <v>611</v>
      </c>
      <c r="K13" t="s">
        <v>612</v>
      </c>
    </row>
    <row r="14" spans="3:11" x14ac:dyDescent="0.35">
      <c r="J14" t="s">
        <v>613</v>
      </c>
      <c r="K14" t="s">
        <v>614</v>
      </c>
    </row>
    <row r="15" spans="3:11" x14ac:dyDescent="0.35">
      <c r="J15" t="s">
        <v>615</v>
      </c>
      <c r="K15" t="s">
        <v>616</v>
      </c>
    </row>
    <row r="16" spans="3:11" x14ac:dyDescent="0.35">
      <c r="J16" t="s">
        <v>617</v>
      </c>
      <c r="K16" t="s">
        <v>618</v>
      </c>
    </row>
    <row r="17" spans="10:11" x14ac:dyDescent="0.35">
      <c r="J17" t="s">
        <v>619</v>
      </c>
      <c r="K17" t="s">
        <v>620</v>
      </c>
    </row>
    <row r="18" spans="10:11" x14ac:dyDescent="0.35">
      <c r="J18" t="s">
        <v>621</v>
      </c>
      <c r="K18" t="s">
        <v>622</v>
      </c>
    </row>
    <row r="19" spans="10:11" x14ac:dyDescent="0.35">
      <c r="J19" t="s">
        <v>623</v>
      </c>
      <c r="K19" t="s">
        <v>624</v>
      </c>
    </row>
    <row r="20" spans="10:11" x14ac:dyDescent="0.35">
      <c r="K20" t="s">
        <v>625</v>
      </c>
    </row>
    <row r="21" spans="10:11" x14ac:dyDescent="0.35">
      <c r="K21" t="s">
        <v>626</v>
      </c>
    </row>
    <row r="22" spans="10:11" x14ac:dyDescent="0.35">
      <c r="K22" t="s">
        <v>627</v>
      </c>
    </row>
    <row r="23" spans="10:11" x14ac:dyDescent="0.35">
      <c r="K23" t="s">
        <v>628</v>
      </c>
    </row>
    <row r="24" spans="10:11" x14ac:dyDescent="0.35">
      <c r="K24" t="s">
        <v>629</v>
      </c>
    </row>
    <row r="25" spans="10:11" x14ac:dyDescent="0.35">
      <c r="K25" t="s">
        <v>630</v>
      </c>
    </row>
  </sheetData>
  <customSheetViews>
    <customSheetView guid="{8E7A659F-1F78-41E1-A901-E72DF8119CBB}" state="hidden">
      <selection activeCell="F15" sqref="F15"/>
      <pageMargins left="0.7" right="0.7" top="0.75" bottom="0.75" header="0.3" footer="0.3"/>
    </customSheetView>
    <customSheetView guid="{12AE7722-B0A3-4C2A-98B5-2DE188FD685E}" state="hidden">
      <selection activeCell="F15" sqref="F15"/>
      <pageMargins left="0.7" right="0.7" top="0.75" bottom="0.75" header="0.3" footer="0.3"/>
    </customSheetView>
    <customSheetView guid="{04AB7A58-4366-4A28-AC89-CED3F78B7D40}" state="hidden">
      <selection activeCell="F15" sqref="F15"/>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73"/>
  <sheetViews>
    <sheetView workbookViewId="0">
      <selection activeCell="I28" sqref="I28"/>
    </sheetView>
  </sheetViews>
  <sheetFormatPr defaultRowHeight="14.5" x14ac:dyDescent="0.35"/>
  <cols>
    <col min="3" max="3" width="13.453125" customWidth="1"/>
    <col min="4" max="4" width="83.7265625" bestFit="1" customWidth="1"/>
    <col min="5" max="5" width="21.453125" customWidth="1"/>
  </cols>
  <sheetData>
    <row r="3" spans="2:7" x14ac:dyDescent="0.35">
      <c r="B3" s="76" t="s">
        <v>504</v>
      </c>
      <c r="C3" s="76" t="s">
        <v>405</v>
      </c>
      <c r="D3" s="76" t="s">
        <v>293</v>
      </c>
      <c r="E3" s="76" t="s">
        <v>313</v>
      </c>
      <c r="F3" s="76" t="s">
        <v>448</v>
      </c>
      <c r="G3" s="76" t="s">
        <v>406</v>
      </c>
    </row>
    <row r="4" spans="2:7" x14ac:dyDescent="0.35">
      <c r="B4" s="81" t="s">
        <v>558</v>
      </c>
      <c r="C4" s="77" t="s">
        <v>359</v>
      </c>
      <c r="D4" s="77" t="s">
        <v>656</v>
      </c>
      <c r="E4" s="77" t="s">
        <v>295</v>
      </c>
      <c r="F4" s="77" t="s">
        <v>36</v>
      </c>
      <c r="G4" s="77" t="s">
        <v>294</v>
      </c>
    </row>
    <row r="5" spans="2:7" x14ac:dyDescent="0.35">
      <c r="B5" s="81" t="s">
        <v>559</v>
      </c>
      <c r="C5" s="77" t="s">
        <v>359</v>
      </c>
      <c r="D5" s="77" t="s">
        <v>656</v>
      </c>
      <c r="E5" s="77" t="s">
        <v>296</v>
      </c>
      <c r="F5" s="77" t="s">
        <v>17</v>
      </c>
      <c r="G5" s="77">
        <v>2</v>
      </c>
    </row>
    <row r="6" spans="2:7" x14ac:dyDescent="0.35">
      <c r="B6" s="81" t="s">
        <v>560</v>
      </c>
      <c r="C6" s="77" t="s">
        <v>359</v>
      </c>
      <c r="D6" s="77" t="s">
        <v>656</v>
      </c>
      <c r="E6" s="77" t="s">
        <v>297</v>
      </c>
      <c r="F6" s="77" t="s">
        <v>17</v>
      </c>
      <c r="G6" s="77">
        <v>2</v>
      </c>
    </row>
    <row r="7" spans="2:7" x14ac:dyDescent="0.35">
      <c r="B7" s="81" t="s">
        <v>561</v>
      </c>
      <c r="C7" s="77" t="s">
        <v>359</v>
      </c>
      <c r="D7" s="77" t="s">
        <v>656</v>
      </c>
      <c r="E7" s="77" t="s">
        <v>298</v>
      </c>
      <c r="F7" s="77" t="s">
        <v>17</v>
      </c>
      <c r="G7" s="77">
        <v>2</v>
      </c>
    </row>
    <row r="8" spans="2:7" x14ac:dyDescent="0.35">
      <c r="B8" s="81" t="s">
        <v>562</v>
      </c>
      <c r="C8" s="77" t="s">
        <v>359</v>
      </c>
      <c r="D8" s="77" t="s">
        <v>657</v>
      </c>
      <c r="E8" s="77" t="s">
        <v>299</v>
      </c>
      <c r="F8" s="77" t="s">
        <v>21</v>
      </c>
      <c r="G8" s="77">
        <v>2</v>
      </c>
    </row>
    <row r="9" spans="2:7" x14ac:dyDescent="0.35">
      <c r="B9" s="81" t="s">
        <v>563</v>
      </c>
      <c r="C9" s="77" t="s">
        <v>359</v>
      </c>
      <c r="D9" s="77" t="s">
        <v>657</v>
      </c>
      <c r="E9" s="77" t="s">
        <v>300</v>
      </c>
      <c r="F9" s="77" t="s">
        <v>21</v>
      </c>
      <c r="G9" s="77">
        <v>2</v>
      </c>
    </row>
    <row r="10" spans="2:7" x14ac:dyDescent="0.35">
      <c r="B10" s="81" t="s">
        <v>564</v>
      </c>
      <c r="C10" s="77" t="s">
        <v>359</v>
      </c>
      <c r="D10" s="77" t="s">
        <v>658</v>
      </c>
      <c r="E10" s="77" t="s">
        <v>301</v>
      </c>
      <c r="F10" s="77" t="s">
        <v>25</v>
      </c>
      <c r="G10" s="77">
        <v>5</v>
      </c>
    </row>
    <row r="11" spans="2:7" x14ac:dyDescent="0.35">
      <c r="B11" s="81" t="s">
        <v>565</v>
      </c>
      <c r="C11" s="77" t="s">
        <v>359</v>
      </c>
      <c r="D11" s="77" t="s">
        <v>658</v>
      </c>
      <c r="E11" s="77" t="s">
        <v>303</v>
      </c>
      <c r="F11" s="77" t="s">
        <v>28</v>
      </c>
      <c r="G11" s="77" t="s">
        <v>302</v>
      </c>
    </row>
    <row r="12" spans="2:7" x14ac:dyDescent="0.35">
      <c r="B12" s="81" t="s">
        <v>566</v>
      </c>
      <c r="C12" s="77" t="s">
        <v>359</v>
      </c>
      <c r="D12" s="77" t="s">
        <v>658</v>
      </c>
      <c r="E12" s="77" t="s">
        <v>304</v>
      </c>
      <c r="F12" s="77" t="s">
        <v>40</v>
      </c>
      <c r="G12" s="77">
        <v>3</v>
      </c>
    </row>
    <row r="13" spans="2:7" x14ac:dyDescent="0.35">
      <c r="B13" s="81" t="s">
        <v>567</v>
      </c>
      <c r="C13" s="77" t="s">
        <v>359</v>
      </c>
      <c r="D13" s="77" t="s">
        <v>658</v>
      </c>
      <c r="E13" s="77" t="s">
        <v>305</v>
      </c>
      <c r="F13" s="77" t="s">
        <v>43</v>
      </c>
      <c r="G13" s="77" t="s">
        <v>84</v>
      </c>
    </row>
    <row r="14" spans="2:7" x14ac:dyDescent="0.35">
      <c r="B14" s="81" t="s">
        <v>568</v>
      </c>
      <c r="C14" s="77" t="s">
        <v>359</v>
      </c>
      <c r="D14" s="77" t="s">
        <v>658</v>
      </c>
      <c r="E14" s="77" t="s">
        <v>306</v>
      </c>
      <c r="F14" s="77" t="s">
        <v>33</v>
      </c>
      <c r="G14" s="77">
        <v>3</v>
      </c>
    </row>
    <row r="15" spans="2:7" x14ac:dyDescent="0.35">
      <c r="B15" s="81" t="s">
        <v>569</v>
      </c>
      <c r="C15" s="77" t="s">
        <v>359</v>
      </c>
      <c r="D15" s="77" t="s">
        <v>667</v>
      </c>
      <c r="E15" s="77" t="s">
        <v>307</v>
      </c>
      <c r="F15" s="77" t="s">
        <v>13</v>
      </c>
      <c r="G15" s="79" t="s">
        <v>170</v>
      </c>
    </row>
    <row r="16" spans="2:7" x14ac:dyDescent="0.35">
      <c r="B16" s="81" t="s">
        <v>570</v>
      </c>
      <c r="C16" s="77" t="s">
        <v>359</v>
      </c>
      <c r="D16" s="77" t="s">
        <v>659</v>
      </c>
      <c r="E16" s="77" t="s">
        <v>308</v>
      </c>
      <c r="F16" s="77" t="s">
        <v>309</v>
      </c>
      <c r="G16" s="77">
        <v>3</v>
      </c>
    </row>
    <row r="17" spans="2:7" x14ac:dyDescent="0.35">
      <c r="B17" s="81" t="s">
        <v>571</v>
      </c>
      <c r="C17" s="77" t="s">
        <v>359</v>
      </c>
      <c r="D17" s="77" t="s">
        <v>659</v>
      </c>
      <c r="E17" s="77" t="s">
        <v>310</v>
      </c>
      <c r="F17" s="77" t="s">
        <v>56</v>
      </c>
      <c r="G17" s="77">
        <v>3</v>
      </c>
    </row>
    <row r="18" spans="2:7" x14ac:dyDescent="0.35">
      <c r="B18" s="81" t="s">
        <v>572</v>
      </c>
      <c r="C18" s="77" t="s">
        <v>359</v>
      </c>
      <c r="D18" s="77" t="s">
        <v>659</v>
      </c>
      <c r="E18" s="77" t="s">
        <v>312</v>
      </c>
      <c r="F18" s="77" t="s">
        <v>60</v>
      </c>
      <c r="G18" s="80" t="s">
        <v>311</v>
      </c>
    </row>
    <row r="19" spans="2:7" x14ac:dyDescent="0.35">
      <c r="B19" s="81" t="s">
        <v>540</v>
      </c>
      <c r="C19" s="77" t="s">
        <v>64</v>
      </c>
      <c r="D19" s="77" t="s">
        <v>660</v>
      </c>
      <c r="E19" s="77" t="s">
        <v>343</v>
      </c>
      <c r="F19" s="77" t="s">
        <v>69</v>
      </c>
      <c r="G19" s="77" t="s">
        <v>55</v>
      </c>
    </row>
    <row r="20" spans="2:7" x14ac:dyDescent="0.35">
      <c r="B20" s="81" t="s">
        <v>541</v>
      </c>
      <c r="C20" s="77" t="s">
        <v>64</v>
      </c>
      <c r="D20" s="77" t="s">
        <v>660</v>
      </c>
      <c r="E20" s="77" t="s">
        <v>345</v>
      </c>
      <c r="F20" s="77" t="s">
        <v>81</v>
      </c>
      <c r="G20" s="77" t="s">
        <v>344</v>
      </c>
    </row>
    <row r="21" spans="2:7" x14ac:dyDescent="0.35">
      <c r="B21" s="81" t="s">
        <v>542</v>
      </c>
      <c r="C21" s="77" t="s">
        <v>64</v>
      </c>
      <c r="D21" s="77" t="s">
        <v>660</v>
      </c>
      <c r="E21" s="77" t="s">
        <v>347</v>
      </c>
      <c r="F21" s="77" t="s">
        <v>73</v>
      </c>
      <c r="G21" s="77" t="s">
        <v>346</v>
      </c>
    </row>
    <row r="22" spans="2:7" x14ac:dyDescent="0.35">
      <c r="B22" s="81" t="s">
        <v>543</v>
      </c>
      <c r="C22" s="77" t="s">
        <v>64</v>
      </c>
      <c r="D22" s="77" t="s">
        <v>660</v>
      </c>
      <c r="E22" s="77" t="s">
        <v>348</v>
      </c>
      <c r="F22" s="77" t="s">
        <v>92</v>
      </c>
      <c r="G22" s="77">
        <v>5</v>
      </c>
    </row>
    <row r="23" spans="2:7" x14ac:dyDescent="0.35">
      <c r="B23" s="81" t="s">
        <v>544</v>
      </c>
      <c r="C23" s="77" t="s">
        <v>64</v>
      </c>
      <c r="D23" s="77" t="s">
        <v>660</v>
      </c>
      <c r="E23" s="77" t="s">
        <v>349</v>
      </c>
      <c r="F23" s="77" t="s">
        <v>75</v>
      </c>
      <c r="G23" s="77" t="s">
        <v>55</v>
      </c>
    </row>
    <row r="24" spans="2:7" x14ac:dyDescent="0.35">
      <c r="B24" s="81" t="s">
        <v>545</v>
      </c>
      <c r="C24" s="77" t="s">
        <v>64</v>
      </c>
      <c r="D24" s="77" t="s">
        <v>660</v>
      </c>
      <c r="E24" s="77" t="s">
        <v>350</v>
      </c>
      <c r="F24" s="77" t="s">
        <v>96</v>
      </c>
      <c r="G24" s="79" t="s">
        <v>170</v>
      </c>
    </row>
    <row r="25" spans="2:7" x14ac:dyDescent="0.35">
      <c r="B25" s="81" t="s">
        <v>546</v>
      </c>
      <c r="C25" s="77" t="s">
        <v>64</v>
      </c>
      <c r="D25" s="77" t="s">
        <v>661</v>
      </c>
      <c r="E25" s="77" t="s">
        <v>351</v>
      </c>
      <c r="F25" s="77" t="s">
        <v>78</v>
      </c>
      <c r="G25" s="77">
        <v>1</v>
      </c>
    </row>
    <row r="26" spans="2:7" x14ac:dyDescent="0.35">
      <c r="B26" s="81" t="s">
        <v>547</v>
      </c>
      <c r="C26" s="77" t="s">
        <v>64</v>
      </c>
      <c r="D26" s="77" t="s">
        <v>661</v>
      </c>
      <c r="E26" s="77" t="s">
        <v>352</v>
      </c>
      <c r="F26" s="77" t="s">
        <v>78</v>
      </c>
      <c r="G26" s="77" t="s">
        <v>100</v>
      </c>
    </row>
    <row r="27" spans="2:7" x14ac:dyDescent="0.35">
      <c r="B27" s="81" t="s">
        <v>548</v>
      </c>
      <c r="C27" s="77" t="s">
        <v>64</v>
      </c>
      <c r="D27" s="77" t="s">
        <v>661</v>
      </c>
      <c r="E27" s="77" t="s">
        <v>353</v>
      </c>
      <c r="F27" s="77" t="s">
        <v>78</v>
      </c>
      <c r="G27" s="77" t="s">
        <v>55</v>
      </c>
    </row>
    <row r="28" spans="2:7" x14ac:dyDescent="0.35">
      <c r="B28" s="81" t="s">
        <v>549</v>
      </c>
      <c r="C28" s="77" t="s">
        <v>64</v>
      </c>
      <c r="D28" s="77" t="s">
        <v>662</v>
      </c>
      <c r="E28" s="77" t="s">
        <v>354</v>
      </c>
      <c r="F28" s="77" t="s">
        <v>81</v>
      </c>
      <c r="G28" s="77" t="s">
        <v>100</v>
      </c>
    </row>
    <row r="29" spans="2:7" x14ac:dyDescent="0.35">
      <c r="B29" s="81" t="s">
        <v>550</v>
      </c>
      <c r="C29" s="77" t="s">
        <v>64</v>
      </c>
      <c r="D29" s="77" t="s">
        <v>662</v>
      </c>
      <c r="E29" s="77" t="s">
        <v>355</v>
      </c>
      <c r="F29" s="77" t="s">
        <v>85</v>
      </c>
      <c r="G29" s="77" t="s">
        <v>87</v>
      </c>
    </row>
    <row r="30" spans="2:7" x14ac:dyDescent="0.35">
      <c r="B30" s="81" t="s">
        <v>551</v>
      </c>
      <c r="C30" s="77" t="s">
        <v>64</v>
      </c>
      <c r="D30" s="77" t="s">
        <v>663</v>
      </c>
      <c r="E30" s="77" t="s">
        <v>356</v>
      </c>
      <c r="F30" s="77" t="s">
        <v>88</v>
      </c>
      <c r="G30" s="77" t="s">
        <v>87</v>
      </c>
    </row>
    <row r="31" spans="2:7" x14ac:dyDescent="0.35">
      <c r="B31" s="81" t="s">
        <v>552</v>
      </c>
      <c r="C31" s="77" t="s">
        <v>64</v>
      </c>
      <c r="D31" s="77" t="s">
        <v>663</v>
      </c>
      <c r="E31" s="77" t="s">
        <v>357</v>
      </c>
      <c r="F31" s="77" t="s">
        <v>88</v>
      </c>
      <c r="G31" s="77" t="s">
        <v>100</v>
      </c>
    </row>
    <row r="32" spans="2:7" x14ac:dyDescent="0.35">
      <c r="B32" s="81" t="s">
        <v>553</v>
      </c>
      <c r="C32" s="77" t="s">
        <v>64</v>
      </c>
      <c r="D32" s="77" t="s">
        <v>663</v>
      </c>
      <c r="E32" s="77" t="s">
        <v>358</v>
      </c>
      <c r="F32" s="77" t="s">
        <v>88</v>
      </c>
      <c r="G32" s="77">
        <v>4</v>
      </c>
    </row>
    <row r="33" spans="2:7" x14ac:dyDescent="0.35">
      <c r="B33" s="81" t="s">
        <v>554</v>
      </c>
      <c r="C33" s="77" t="s">
        <v>675</v>
      </c>
      <c r="D33" s="58" t="s">
        <v>478</v>
      </c>
      <c r="E33" s="58" t="s">
        <v>479</v>
      </c>
      <c r="F33" s="58" t="s">
        <v>104</v>
      </c>
      <c r="G33" s="58" t="s">
        <v>302</v>
      </c>
    </row>
    <row r="34" spans="2:7" x14ac:dyDescent="0.35">
      <c r="B34" s="81" t="s">
        <v>555</v>
      </c>
      <c r="C34" s="77" t="s">
        <v>675</v>
      </c>
      <c r="D34" s="58" t="s">
        <v>676</v>
      </c>
      <c r="E34" s="58" t="s">
        <v>480</v>
      </c>
      <c r="F34" s="58" t="s">
        <v>107</v>
      </c>
      <c r="G34" s="58" t="s">
        <v>87</v>
      </c>
    </row>
    <row r="35" spans="2:7" x14ac:dyDescent="0.35">
      <c r="B35" s="81" t="s">
        <v>556</v>
      </c>
      <c r="C35" s="77" t="s">
        <v>675</v>
      </c>
      <c r="D35" s="58" t="s">
        <v>677</v>
      </c>
      <c r="E35" s="58" t="s">
        <v>481</v>
      </c>
      <c r="F35" s="58" t="s">
        <v>114</v>
      </c>
      <c r="G35" s="58" t="s">
        <v>100</v>
      </c>
    </row>
    <row r="36" spans="2:7" x14ac:dyDescent="0.35">
      <c r="B36" s="81" t="s">
        <v>557</v>
      </c>
      <c r="C36" s="77" t="s">
        <v>675</v>
      </c>
      <c r="D36" s="58" t="s">
        <v>678</v>
      </c>
      <c r="E36" s="58" t="s">
        <v>482</v>
      </c>
      <c r="F36" s="58" t="s">
        <v>110</v>
      </c>
      <c r="G36" s="58" t="s">
        <v>87</v>
      </c>
    </row>
    <row r="37" spans="2:7" x14ac:dyDescent="0.35">
      <c r="B37" s="81" t="s">
        <v>534</v>
      </c>
      <c r="C37" s="77" t="s">
        <v>369</v>
      </c>
      <c r="D37" s="77" t="s">
        <v>682</v>
      </c>
      <c r="E37" s="77" t="s">
        <v>361</v>
      </c>
      <c r="F37" s="77" t="s">
        <v>123</v>
      </c>
      <c r="G37" s="79" t="s">
        <v>170</v>
      </c>
    </row>
    <row r="38" spans="2:7" x14ac:dyDescent="0.35">
      <c r="B38" s="81" t="s">
        <v>535</v>
      </c>
      <c r="C38" s="77" t="s">
        <v>369</v>
      </c>
      <c r="D38" s="77" t="s">
        <v>683</v>
      </c>
      <c r="E38" s="77" t="s">
        <v>362</v>
      </c>
      <c r="F38" s="77" t="s">
        <v>123</v>
      </c>
      <c r="G38" s="77" t="s">
        <v>100</v>
      </c>
    </row>
    <row r="39" spans="2:7" x14ac:dyDescent="0.35">
      <c r="B39" s="81" t="s">
        <v>536</v>
      </c>
      <c r="C39" s="77" t="s">
        <v>369</v>
      </c>
      <c r="D39" s="77" t="s">
        <v>681</v>
      </c>
      <c r="E39" s="77" t="s">
        <v>364</v>
      </c>
      <c r="F39" s="77" t="s">
        <v>120</v>
      </c>
      <c r="G39" s="77" t="s">
        <v>363</v>
      </c>
    </row>
    <row r="40" spans="2:7" x14ac:dyDescent="0.35">
      <c r="B40" s="81" t="s">
        <v>536</v>
      </c>
      <c r="C40" s="77" t="s">
        <v>369</v>
      </c>
      <c r="D40" s="77" t="s">
        <v>681</v>
      </c>
      <c r="E40" s="77" t="s">
        <v>364</v>
      </c>
      <c r="F40" s="77" t="s">
        <v>124</v>
      </c>
      <c r="G40" s="77" t="s">
        <v>363</v>
      </c>
    </row>
    <row r="41" spans="2:7" x14ac:dyDescent="0.35">
      <c r="B41" s="81" t="s">
        <v>537</v>
      </c>
      <c r="C41" s="77" t="s">
        <v>369</v>
      </c>
      <c r="D41" s="77" t="s">
        <v>664</v>
      </c>
      <c r="E41" s="77" t="s">
        <v>366</v>
      </c>
      <c r="F41" s="77" t="s">
        <v>120</v>
      </c>
      <c r="G41" s="77" t="s">
        <v>365</v>
      </c>
    </row>
    <row r="42" spans="2:7" x14ac:dyDescent="0.35">
      <c r="B42" s="81" t="s">
        <v>538</v>
      </c>
      <c r="C42" s="77" t="s">
        <v>369</v>
      </c>
      <c r="D42" s="77" t="s">
        <v>664</v>
      </c>
      <c r="E42" s="77" t="s">
        <v>367</v>
      </c>
      <c r="F42" s="77" t="s">
        <v>447</v>
      </c>
      <c r="G42" s="77" t="s">
        <v>302</v>
      </c>
    </row>
    <row r="43" spans="2:7" x14ac:dyDescent="0.35">
      <c r="B43" s="81" t="s">
        <v>538</v>
      </c>
      <c r="C43" s="77" t="s">
        <v>369</v>
      </c>
      <c r="D43" s="77" t="s">
        <v>664</v>
      </c>
      <c r="E43" s="77" t="s">
        <v>367</v>
      </c>
      <c r="F43" s="77" t="s">
        <v>124</v>
      </c>
      <c r="G43" s="77" t="s">
        <v>302</v>
      </c>
    </row>
    <row r="44" spans="2:7" x14ac:dyDescent="0.35">
      <c r="B44" s="81" t="s">
        <v>539</v>
      </c>
      <c r="C44" s="77" t="s">
        <v>369</v>
      </c>
      <c r="D44" s="77" t="s">
        <v>664</v>
      </c>
      <c r="E44" s="77" t="s">
        <v>368</v>
      </c>
      <c r="F44" s="77" t="s">
        <v>123</v>
      </c>
      <c r="G44" s="77">
        <v>5</v>
      </c>
    </row>
    <row r="45" spans="2:7" x14ac:dyDescent="0.35">
      <c r="B45" s="81" t="s">
        <v>505</v>
      </c>
      <c r="C45" s="78" t="s">
        <v>126</v>
      </c>
      <c r="D45" t="s">
        <v>665</v>
      </c>
      <c r="E45" t="s">
        <v>370</v>
      </c>
      <c r="F45" t="s">
        <v>495</v>
      </c>
      <c r="G45">
        <v>1</v>
      </c>
    </row>
    <row r="46" spans="2:7" x14ac:dyDescent="0.35">
      <c r="B46" s="81" t="s">
        <v>506</v>
      </c>
      <c r="C46" s="78" t="s">
        <v>126</v>
      </c>
      <c r="D46" t="s">
        <v>665</v>
      </c>
      <c r="E46" t="s">
        <v>371</v>
      </c>
      <c r="F46" t="s">
        <v>495</v>
      </c>
      <c r="G46">
        <v>1</v>
      </c>
    </row>
    <row r="47" spans="2:7" x14ac:dyDescent="0.35">
      <c r="B47" s="81" t="s">
        <v>507</v>
      </c>
      <c r="C47" s="78" t="s">
        <v>126</v>
      </c>
      <c r="D47" t="s">
        <v>665</v>
      </c>
      <c r="E47" t="s">
        <v>372</v>
      </c>
      <c r="F47" t="s">
        <v>495</v>
      </c>
      <c r="G47" t="s">
        <v>346</v>
      </c>
    </row>
    <row r="48" spans="2:7" x14ac:dyDescent="0.35">
      <c r="B48" s="81" t="s">
        <v>508</v>
      </c>
      <c r="C48" s="78" t="s">
        <v>126</v>
      </c>
      <c r="D48" t="s">
        <v>665</v>
      </c>
      <c r="E48" t="s">
        <v>373</v>
      </c>
      <c r="F48" t="s">
        <v>495</v>
      </c>
      <c r="G48" t="s">
        <v>84</v>
      </c>
    </row>
    <row r="49" spans="2:7" x14ac:dyDescent="0.35">
      <c r="B49" s="81" t="s">
        <v>509</v>
      </c>
      <c r="C49" s="78" t="s">
        <v>126</v>
      </c>
      <c r="D49" t="s">
        <v>665</v>
      </c>
      <c r="E49" t="s">
        <v>374</v>
      </c>
      <c r="F49" t="s">
        <v>143</v>
      </c>
      <c r="G49" t="s">
        <v>84</v>
      </c>
    </row>
    <row r="50" spans="2:7" x14ac:dyDescent="0.35">
      <c r="B50" s="81" t="s">
        <v>510</v>
      </c>
      <c r="C50" s="78" t="s">
        <v>126</v>
      </c>
      <c r="D50" t="s">
        <v>375</v>
      </c>
      <c r="E50" t="s">
        <v>376</v>
      </c>
      <c r="F50" t="s">
        <v>496</v>
      </c>
      <c r="G50">
        <v>1</v>
      </c>
    </row>
    <row r="51" spans="2:7" x14ac:dyDescent="0.35">
      <c r="B51" s="81" t="s">
        <v>511</v>
      </c>
      <c r="C51" s="78" t="s">
        <v>126</v>
      </c>
      <c r="D51" t="s">
        <v>666</v>
      </c>
      <c r="E51" t="s">
        <v>377</v>
      </c>
      <c r="F51" t="s">
        <v>137</v>
      </c>
      <c r="G51" t="s">
        <v>346</v>
      </c>
    </row>
    <row r="52" spans="2:7" x14ac:dyDescent="0.35">
      <c r="B52" s="81" t="s">
        <v>512</v>
      </c>
      <c r="C52" s="78" t="s">
        <v>126</v>
      </c>
      <c r="D52" t="s">
        <v>666</v>
      </c>
      <c r="E52" t="s">
        <v>378</v>
      </c>
      <c r="F52" t="s">
        <v>140</v>
      </c>
      <c r="G52" t="s">
        <v>100</v>
      </c>
    </row>
    <row r="53" spans="2:7" x14ac:dyDescent="0.35">
      <c r="B53" s="81" t="s">
        <v>513</v>
      </c>
      <c r="C53" s="78" t="s">
        <v>126</v>
      </c>
      <c r="D53" t="s">
        <v>666</v>
      </c>
      <c r="E53" t="s">
        <v>379</v>
      </c>
      <c r="F53" t="s">
        <v>129</v>
      </c>
      <c r="G53" t="s">
        <v>84</v>
      </c>
    </row>
    <row r="54" spans="2:7" x14ac:dyDescent="0.35">
      <c r="B54" s="81" t="s">
        <v>514</v>
      </c>
      <c r="C54" s="78" t="s">
        <v>126</v>
      </c>
      <c r="D54" t="s">
        <v>680</v>
      </c>
      <c r="E54" t="s">
        <v>381</v>
      </c>
      <c r="F54" t="s">
        <v>137</v>
      </c>
      <c r="G54" t="s">
        <v>380</v>
      </c>
    </row>
    <row r="55" spans="2:7" x14ac:dyDescent="0.35">
      <c r="B55" s="81" t="s">
        <v>515</v>
      </c>
      <c r="C55" s="77" t="s">
        <v>386</v>
      </c>
      <c r="D55" s="77" t="s">
        <v>649</v>
      </c>
      <c r="E55" s="77" t="s">
        <v>382</v>
      </c>
      <c r="F55" s="77" t="s">
        <v>149</v>
      </c>
      <c r="G55" s="77">
        <v>1</v>
      </c>
    </row>
    <row r="56" spans="2:7" x14ac:dyDescent="0.35">
      <c r="B56" s="81" t="s">
        <v>516</v>
      </c>
      <c r="C56" s="77" t="s">
        <v>386</v>
      </c>
      <c r="D56" s="77" t="s">
        <v>650</v>
      </c>
      <c r="E56" s="77" t="s">
        <v>383</v>
      </c>
      <c r="F56" s="77" t="s">
        <v>149</v>
      </c>
      <c r="G56" s="77">
        <v>1</v>
      </c>
    </row>
    <row r="57" spans="2:7" x14ac:dyDescent="0.35">
      <c r="B57" s="81" t="s">
        <v>517</v>
      </c>
      <c r="C57" s="77" t="s">
        <v>386</v>
      </c>
      <c r="D57" s="77" t="s">
        <v>650</v>
      </c>
      <c r="E57" s="77" t="s">
        <v>384</v>
      </c>
      <c r="F57" s="77" t="s">
        <v>149</v>
      </c>
      <c r="G57" s="79" t="s">
        <v>170</v>
      </c>
    </row>
    <row r="58" spans="2:7" x14ac:dyDescent="0.35">
      <c r="B58" s="81" t="s">
        <v>518</v>
      </c>
      <c r="C58" s="77" t="s">
        <v>386</v>
      </c>
      <c r="D58" s="77" t="s">
        <v>650</v>
      </c>
      <c r="E58" s="77" t="s">
        <v>385</v>
      </c>
      <c r="F58" s="77" t="s">
        <v>149</v>
      </c>
      <c r="G58" s="77">
        <v>5</v>
      </c>
    </row>
    <row r="59" spans="2:7" x14ac:dyDescent="0.35">
      <c r="B59" s="81" t="s">
        <v>519</v>
      </c>
      <c r="C59" s="77" t="s">
        <v>152</v>
      </c>
      <c r="D59" s="77" t="s">
        <v>679</v>
      </c>
      <c r="E59" s="77" t="s">
        <v>388</v>
      </c>
      <c r="F59" s="77" t="s">
        <v>389</v>
      </c>
      <c r="G59" s="77" t="s">
        <v>387</v>
      </c>
    </row>
    <row r="60" spans="2:7" x14ac:dyDescent="0.35">
      <c r="B60" s="81" t="s">
        <v>520</v>
      </c>
      <c r="C60" s="77" t="s">
        <v>152</v>
      </c>
      <c r="D60" s="77" t="s">
        <v>651</v>
      </c>
      <c r="E60" s="77" t="s">
        <v>390</v>
      </c>
      <c r="F60" s="77" t="s">
        <v>155</v>
      </c>
      <c r="G60" s="77" t="s">
        <v>154</v>
      </c>
    </row>
    <row r="61" spans="2:7" x14ac:dyDescent="0.35">
      <c r="B61" s="81" t="s">
        <v>521</v>
      </c>
      <c r="C61" s="77" t="s">
        <v>152</v>
      </c>
      <c r="D61" s="77" t="s">
        <v>651</v>
      </c>
      <c r="E61" s="77" t="s">
        <v>391</v>
      </c>
      <c r="F61" s="77" t="s">
        <v>163</v>
      </c>
      <c r="G61" s="77">
        <v>1</v>
      </c>
    </row>
    <row r="62" spans="2:7" x14ac:dyDescent="0.35">
      <c r="B62" s="81" t="s">
        <v>522</v>
      </c>
      <c r="C62" s="77" t="s">
        <v>152</v>
      </c>
      <c r="D62" s="77" t="s">
        <v>651</v>
      </c>
      <c r="E62" s="77" t="s">
        <v>392</v>
      </c>
      <c r="F62" s="77" t="s">
        <v>163</v>
      </c>
      <c r="G62" s="77" t="s">
        <v>100</v>
      </c>
    </row>
    <row r="63" spans="2:7" x14ac:dyDescent="0.35">
      <c r="B63" s="81" t="s">
        <v>523</v>
      </c>
      <c r="C63" s="77" t="s">
        <v>152</v>
      </c>
      <c r="D63" s="77" t="s">
        <v>651</v>
      </c>
      <c r="E63" s="77" t="s">
        <v>393</v>
      </c>
      <c r="F63" s="77" t="s">
        <v>163</v>
      </c>
      <c r="G63" s="77" t="s">
        <v>87</v>
      </c>
    </row>
    <row r="64" spans="2:7" x14ac:dyDescent="0.35">
      <c r="B64" s="81" t="s">
        <v>524</v>
      </c>
      <c r="C64" s="77" t="s">
        <v>152</v>
      </c>
      <c r="D64" s="77" t="s">
        <v>651</v>
      </c>
      <c r="E64" s="77" t="s">
        <v>394</v>
      </c>
      <c r="F64" s="77" t="s">
        <v>163</v>
      </c>
      <c r="G64" s="77" t="s">
        <v>55</v>
      </c>
    </row>
    <row r="65" spans="2:7" x14ac:dyDescent="0.35">
      <c r="B65" s="81" t="s">
        <v>525</v>
      </c>
      <c r="C65" s="77" t="s">
        <v>152</v>
      </c>
      <c r="D65" s="77" t="s">
        <v>651</v>
      </c>
      <c r="E65" s="77" t="s">
        <v>395</v>
      </c>
      <c r="F65" s="77" t="s">
        <v>163</v>
      </c>
      <c r="G65" s="77">
        <v>2</v>
      </c>
    </row>
    <row r="66" spans="2:7" x14ac:dyDescent="0.35">
      <c r="B66" s="81" t="s">
        <v>526</v>
      </c>
      <c r="C66" s="77" t="s">
        <v>152</v>
      </c>
      <c r="D66" s="77" t="s">
        <v>652</v>
      </c>
      <c r="E66" s="77" t="s">
        <v>396</v>
      </c>
      <c r="F66" s="77" t="s">
        <v>161</v>
      </c>
      <c r="G66" s="77">
        <v>1</v>
      </c>
    </row>
    <row r="67" spans="2:7" x14ac:dyDescent="0.35">
      <c r="B67" s="81" t="s">
        <v>527</v>
      </c>
      <c r="C67" s="77" t="s">
        <v>152</v>
      </c>
      <c r="D67" s="77" t="s">
        <v>652</v>
      </c>
      <c r="E67" s="77" t="s">
        <v>397</v>
      </c>
      <c r="F67" s="77" t="s">
        <v>159</v>
      </c>
      <c r="G67" s="77" t="s">
        <v>346</v>
      </c>
    </row>
    <row r="68" spans="2:7" x14ac:dyDescent="0.35">
      <c r="B68" s="81" t="s">
        <v>528</v>
      </c>
      <c r="C68" s="77" t="s">
        <v>152</v>
      </c>
      <c r="D68" s="77" t="s">
        <v>652</v>
      </c>
      <c r="E68" s="77" t="s">
        <v>399</v>
      </c>
      <c r="F68" s="77" t="s">
        <v>163</v>
      </c>
      <c r="G68" s="77" t="s">
        <v>398</v>
      </c>
    </row>
    <row r="69" spans="2:7" x14ac:dyDescent="0.35">
      <c r="B69" s="81" t="s">
        <v>529</v>
      </c>
      <c r="C69" s="77" t="s">
        <v>152</v>
      </c>
      <c r="D69" s="77" t="s">
        <v>653</v>
      </c>
      <c r="E69" s="77" t="s">
        <v>400</v>
      </c>
      <c r="F69" s="77" t="s">
        <v>163</v>
      </c>
      <c r="G69" s="77" t="s">
        <v>346</v>
      </c>
    </row>
    <row r="70" spans="2:7" x14ac:dyDescent="0.35">
      <c r="B70" s="81" t="s">
        <v>530</v>
      </c>
      <c r="C70" s="77" t="s">
        <v>152</v>
      </c>
      <c r="D70" s="77" t="s">
        <v>653</v>
      </c>
      <c r="E70" s="77" t="s">
        <v>401</v>
      </c>
      <c r="F70" s="77" t="s">
        <v>163</v>
      </c>
      <c r="G70" s="77" t="s">
        <v>87</v>
      </c>
    </row>
    <row r="71" spans="2:7" x14ac:dyDescent="0.35">
      <c r="B71" s="81" t="s">
        <v>531</v>
      </c>
      <c r="C71" s="77" t="s">
        <v>152</v>
      </c>
      <c r="D71" s="77" t="s">
        <v>653</v>
      </c>
      <c r="E71" s="77" t="s">
        <v>402</v>
      </c>
      <c r="F71" s="77" t="s">
        <v>163</v>
      </c>
      <c r="G71" s="77" t="s">
        <v>87</v>
      </c>
    </row>
    <row r="72" spans="2:7" x14ac:dyDescent="0.35">
      <c r="B72" s="81" t="s">
        <v>532</v>
      </c>
      <c r="C72" s="77" t="s">
        <v>292</v>
      </c>
      <c r="D72" s="77" t="s">
        <v>654</v>
      </c>
      <c r="E72" s="77" t="s">
        <v>403</v>
      </c>
      <c r="F72" s="77" t="s">
        <v>166</v>
      </c>
      <c r="G72" s="79" t="s">
        <v>170</v>
      </c>
    </row>
    <row r="73" spans="2:7" x14ac:dyDescent="0.35">
      <c r="B73" s="81" t="s">
        <v>533</v>
      </c>
      <c r="C73" s="77" t="s">
        <v>292</v>
      </c>
      <c r="D73" s="77" t="s">
        <v>654</v>
      </c>
      <c r="E73" s="77" t="s">
        <v>404</v>
      </c>
      <c r="F73" s="77" t="s">
        <v>166</v>
      </c>
      <c r="G73" s="77">
        <v>5</v>
      </c>
    </row>
  </sheetData>
  <customSheetViews>
    <customSheetView guid="{8E7A659F-1F78-41E1-A901-E72DF8119CBB}" state="hidden">
      <selection activeCell="I28" sqref="I28"/>
      <pageMargins left="0.7" right="0.7" top="0.75" bottom="0.75" header="0.3" footer="0.3"/>
    </customSheetView>
    <customSheetView guid="{12AE7722-B0A3-4C2A-98B5-2DE188FD685E}" state="hidden">
      <selection activeCell="I28" sqref="I28"/>
      <pageMargins left="0.7" right="0.7" top="0.75" bottom="0.75" header="0.3" footer="0.3"/>
    </customSheetView>
    <customSheetView guid="{04AB7A58-4366-4A28-AC89-CED3F78B7D40}" state="hidden">
      <selection activeCell="I28" sqref="I28"/>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4"/>
  <sheetViews>
    <sheetView topLeftCell="B3" workbookViewId="0">
      <selection activeCell="B36" sqref="B36"/>
    </sheetView>
  </sheetViews>
  <sheetFormatPr defaultRowHeight="14.5" x14ac:dyDescent="0.35"/>
  <cols>
    <col min="2" max="2" width="24.1796875" bestFit="1" customWidth="1"/>
    <col min="3" max="3" width="15.81640625" customWidth="1"/>
    <col min="4" max="5" width="11.453125" customWidth="1"/>
    <col min="6" max="6" width="38.26953125" customWidth="1"/>
    <col min="7" max="7" width="11.453125" customWidth="1"/>
    <col min="8" max="8" width="11.453125" hidden="1" customWidth="1"/>
    <col min="9" max="9" width="2.1796875" hidden="1" customWidth="1"/>
    <col min="10" max="10" width="7.26953125" hidden="1" customWidth="1"/>
    <col min="11" max="11" width="4" hidden="1" customWidth="1"/>
    <col min="12" max="12" width="2.1796875" hidden="1" customWidth="1"/>
    <col min="13" max="14" width="7" hidden="1" customWidth="1"/>
    <col min="15" max="15" width="15.1796875" style="29" bestFit="1" customWidth="1"/>
    <col min="16" max="16" width="10" style="29" customWidth="1"/>
    <col min="17" max="17" width="7" style="29" customWidth="1"/>
    <col min="18" max="18" width="7.7265625" style="29" customWidth="1"/>
    <col min="19" max="19" width="8.54296875" style="29" customWidth="1"/>
    <col min="20" max="20" width="18.26953125" style="29" bestFit="1" customWidth="1"/>
    <col min="21" max="21" width="7.453125" style="29" customWidth="1"/>
    <col min="22" max="22" width="11.7265625" style="29" bestFit="1" customWidth="1"/>
    <col min="23" max="23" width="4.26953125" bestFit="1" customWidth="1"/>
    <col min="24" max="24" width="5.81640625" bestFit="1" customWidth="1"/>
    <col min="25" max="27" width="4" bestFit="1" customWidth="1"/>
    <col min="28" max="32" width="4.7265625" bestFit="1" customWidth="1"/>
    <col min="33" max="37" width="4.1796875" bestFit="1" customWidth="1"/>
    <col min="38" max="39" width="4" bestFit="1" customWidth="1"/>
    <col min="40" max="40" width="5.81640625" bestFit="1" customWidth="1"/>
    <col min="41" max="41" width="4.26953125" bestFit="1" customWidth="1"/>
    <col min="42" max="43" width="4.81640625" bestFit="1" customWidth="1"/>
    <col min="44" max="45" width="6.7265625" bestFit="1" customWidth="1"/>
    <col min="46" max="49" width="4.81640625" bestFit="1" customWidth="1"/>
    <col min="50" max="51" width="6.7265625" bestFit="1" customWidth="1"/>
    <col min="52" max="52" width="4.81640625" bestFit="1" customWidth="1"/>
    <col min="53" max="54" width="6.7265625" bestFit="1" customWidth="1"/>
    <col min="55" max="55" width="4.81640625" bestFit="1" customWidth="1"/>
  </cols>
  <sheetData>
    <row r="1" spans="1:22" ht="116" x14ac:dyDescent="0.35">
      <c r="P1" s="29" t="s">
        <v>855</v>
      </c>
    </row>
    <row r="2" spans="1:22" x14ac:dyDescent="0.35">
      <c r="O2" s="29">
        <f ca="1">COUNTA(OFFSET($O$3,1,MATCH(Milestone_ReportingTool!$A2,$O$3:$V$3,0)-1,15))</f>
        <v>10</v>
      </c>
    </row>
    <row r="3" spans="1:22" ht="32.25" customHeight="1" x14ac:dyDescent="0.35">
      <c r="F3" s="37" t="s">
        <v>852</v>
      </c>
      <c r="O3" s="245" t="s">
        <v>64</v>
      </c>
      <c r="P3" s="246" t="s">
        <v>152</v>
      </c>
      <c r="Q3" s="246" t="s">
        <v>116</v>
      </c>
      <c r="R3" s="246" t="s">
        <v>126</v>
      </c>
      <c r="S3" s="246" t="s">
        <v>101</v>
      </c>
      <c r="T3" s="246" t="s">
        <v>146</v>
      </c>
      <c r="U3" s="246" t="s">
        <v>7</v>
      </c>
      <c r="V3" s="247" t="s">
        <v>164</v>
      </c>
    </row>
    <row r="4" spans="1:22" x14ac:dyDescent="0.35">
      <c r="B4" s="88" t="s">
        <v>846</v>
      </c>
      <c r="D4" t="s">
        <v>847</v>
      </c>
      <c r="F4" s="71" t="s">
        <v>70</v>
      </c>
      <c r="O4" s="248" t="s">
        <v>856</v>
      </c>
      <c r="P4" s="248" t="s">
        <v>857</v>
      </c>
      <c r="Q4" s="248" t="s">
        <v>858</v>
      </c>
      <c r="R4" s="248" t="s">
        <v>859</v>
      </c>
      <c r="S4" s="248" t="s">
        <v>860</v>
      </c>
      <c r="T4" s="248" t="s">
        <v>861</v>
      </c>
      <c r="U4" s="248" t="s">
        <v>862</v>
      </c>
      <c r="V4" s="248" t="s">
        <v>854</v>
      </c>
    </row>
    <row r="5" spans="1:22" x14ac:dyDescent="0.35">
      <c r="A5" t="s">
        <v>423</v>
      </c>
      <c r="B5" s="71" t="s">
        <v>64</v>
      </c>
      <c r="D5" s="71" t="s">
        <v>430</v>
      </c>
      <c r="F5" s="71" t="s">
        <v>97</v>
      </c>
      <c r="O5" s="248" t="s">
        <v>430</v>
      </c>
      <c r="P5" s="98" t="s">
        <v>774</v>
      </c>
      <c r="Q5" s="98" t="s">
        <v>440</v>
      </c>
      <c r="R5" s="98" t="s">
        <v>490</v>
      </c>
      <c r="S5" s="98" t="s">
        <v>483</v>
      </c>
      <c r="T5" s="98" t="s">
        <v>442</v>
      </c>
      <c r="U5" s="98" t="s">
        <v>634</v>
      </c>
      <c r="V5" s="249" t="s">
        <v>439</v>
      </c>
    </row>
    <row r="6" spans="1:22" x14ac:dyDescent="0.35">
      <c r="A6" t="s">
        <v>425</v>
      </c>
      <c r="B6" s="71" t="s">
        <v>152</v>
      </c>
      <c r="D6" s="71" t="s">
        <v>771</v>
      </c>
      <c r="F6" s="71" t="s">
        <v>10</v>
      </c>
      <c r="O6" s="248" t="s">
        <v>771</v>
      </c>
      <c r="P6" s="98" t="s">
        <v>436</v>
      </c>
      <c r="Q6" s="98" t="s">
        <v>441</v>
      </c>
      <c r="R6" s="98" t="s">
        <v>491</v>
      </c>
      <c r="S6" s="98" t="s">
        <v>484</v>
      </c>
      <c r="T6" s="39"/>
      <c r="U6" s="98" t="s">
        <v>429</v>
      </c>
      <c r="V6" s="250"/>
    </row>
    <row r="7" spans="1:22" x14ac:dyDescent="0.35">
      <c r="A7" t="s">
        <v>424</v>
      </c>
      <c r="B7" s="71" t="s">
        <v>116</v>
      </c>
      <c r="D7" s="71" t="s">
        <v>431</v>
      </c>
      <c r="F7" s="71" t="s">
        <v>52</v>
      </c>
      <c r="O7" s="248" t="s">
        <v>431</v>
      </c>
      <c r="P7" s="98" t="s">
        <v>437</v>
      </c>
      <c r="Q7" s="98" t="s">
        <v>776</v>
      </c>
      <c r="R7" s="98" t="s">
        <v>492</v>
      </c>
      <c r="S7" s="98" t="s">
        <v>485</v>
      </c>
      <c r="T7" s="39"/>
      <c r="U7" s="98" t="s">
        <v>777</v>
      </c>
      <c r="V7" s="250"/>
    </row>
    <row r="8" spans="1:22" x14ac:dyDescent="0.35">
      <c r="A8" t="s">
        <v>426</v>
      </c>
      <c r="B8" s="71" t="s">
        <v>126</v>
      </c>
      <c r="D8" s="71" t="s">
        <v>772</v>
      </c>
      <c r="F8" s="71" t="s">
        <v>61</v>
      </c>
      <c r="O8" s="248" t="s">
        <v>772</v>
      </c>
      <c r="P8" s="98" t="s">
        <v>438</v>
      </c>
      <c r="Q8" s="39"/>
      <c r="R8" s="98" t="s">
        <v>493</v>
      </c>
      <c r="S8" s="98" t="s">
        <v>486</v>
      </c>
      <c r="T8" s="39"/>
      <c r="U8" s="98" t="s">
        <v>778</v>
      </c>
      <c r="V8" s="250"/>
    </row>
    <row r="9" spans="1:22" x14ac:dyDescent="0.35">
      <c r="A9" t="s">
        <v>428</v>
      </c>
      <c r="B9" s="71" t="s">
        <v>101</v>
      </c>
      <c r="D9" s="71" t="s">
        <v>432</v>
      </c>
      <c r="F9" s="71" t="s">
        <v>37</v>
      </c>
      <c r="O9" s="248" t="s">
        <v>432</v>
      </c>
      <c r="P9" s="98" t="s">
        <v>775</v>
      </c>
      <c r="Q9" s="39"/>
      <c r="R9" s="98" t="s">
        <v>494</v>
      </c>
      <c r="S9" s="39"/>
      <c r="T9" s="39"/>
      <c r="U9" s="98" t="s">
        <v>443</v>
      </c>
      <c r="V9" s="250"/>
    </row>
    <row r="10" spans="1:22" x14ac:dyDescent="0.35">
      <c r="A10" t="s">
        <v>782</v>
      </c>
      <c r="B10" s="71" t="s">
        <v>146</v>
      </c>
      <c r="D10" s="71" t="s">
        <v>773</v>
      </c>
      <c r="F10" s="71" t="s">
        <v>57</v>
      </c>
      <c r="O10" s="248" t="s">
        <v>773</v>
      </c>
      <c r="P10" s="39"/>
      <c r="Q10" s="39"/>
      <c r="R10" s="39"/>
      <c r="S10" s="39"/>
      <c r="T10" s="39"/>
      <c r="U10" s="98" t="s">
        <v>455</v>
      </c>
      <c r="V10" s="250"/>
    </row>
    <row r="11" spans="1:22" x14ac:dyDescent="0.35">
      <c r="A11" t="s">
        <v>781</v>
      </c>
      <c r="B11" s="71" t="s">
        <v>7</v>
      </c>
      <c r="D11" s="71" t="s">
        <v>433</v>
      </c>
      <c r="F11" s="71" t="s">
        <v>848</v>
      </c>
      <c r="O11" s="248" t="s">
        <v>433</v>
      </c>
      <c r="P11" s="39"/>
      <c r="Q11" s="39"/>
      <c r="R11" s="39"/>
      <c r="S11" s="39"/>
      <c r="T11" s="39"/>
      <c r="U11" s="98" t="s">
        <v>444</v>
      </c>
      <c r="V11" s="250"/>
    </row>
    <row r="12" spans="1:22" x14ac:dyDescent="0.35">
      <c r="A12" t="s">
        <v>427</v>
      </c>
      <c r="B12" s="71" t="s">
        <v>164</v>
      </c>
      <c r="D12" s="71" t="s">
        <v>434</v>
      </c>
      <c r="F12" s="71" t="s">
        <v>130</v>
      </c>
      <c r="O12" s="248" t="s">
        <v>434</v>
      </c>
      <c r="P12" s="39"/>
      <c r="Q12" s="39"/>
      <c r="R12" s="39"/>
      <c r="S12" s="39"/>
      <c r="T12" s="39"/>
      <c r="U12" s="98" t="s">
        <v>445</v>
      </c>
      <c r="V12" s="250"/>
    </row>
    <row r="13" spans="1:22" x14ac:dyDescent="0.35">
      <c r="D13" s="71" t="s">
        <v>435</v>
      </c>
      <c r="F13" s="71" t="s">
        <v>156</v>
      </c>
      <c r="O13" s="248" t="s">
        <v>435</v>
      </c>
      <c r="P13" s="39"/>
      <c r="Q13" s="39"/>
      <c r="R13" s="39"/>
      <c r="S13" s="39"/>
      <c r="T13" s="39"/>
      <c r="U13" s="98" t="s">
        <v>779</v>
      </c>
      <c r="V13" s="250"/>
    </row>
    <row r="14" spans="1:22" x14ac:dyDescent="0.35">
      <c r="D14" s="71" t="s">
        <v>774</v>
      </c>
      <c r="F14" s="71" t="s">
        <v>851</v>
      </c>
      <c r="O14" s="251"/>
      <c r="P14" s="39"/>
      <c r="Q14" s="39"/>
      <c r="R14" s="39"/>
      <c r="S14" s="39"/>
      <c r="T14" s="39"/>
      <c r="U14" s="98" t="s">
        <v>780</v>
      </c>
      <c r="V14" s="250"/>
    </row>
    <row r="15" spans="1:22" x14ac:dyDescent="0.35">
      <c r="B15" s="220" t="s">
        <v>843</v>
      </c>
      <c r="D15" s="71" t="s">
        <v>436</v>
      </c>
      <c r="F15" s="71" t="s">
        <v>849</v>
      </c>
      <c r="O15" s="251"/>
      <c r="P15" s="39"/>
      <c r="Q15" s="39"/>
      <c r="R15" s="39"/>
      <c r="S15" s="39"/>
      <c r="T15" s="39"/>
      <c r="U15" s="98" t="s">
        <v>48</v>
      </c>
      <c r="V15" s="250"/>
    </row>
    <row r="16" spans="1:22" x14ac:dyDescent="0.35">
      <c r="B16" t="s">
        <v>785</v>
      </c>
      <c r="D16" s="71" t="s">
        <v>437</v>
      </c>
      <c r="F16" s="71" t="s">
        <v>850</v>
      </c>
      <c r="O16" s="251"/>
      <c r="P16" s="39"/>
      <c r="Q16" s="39"/>
      <c r="R16" s="39"/>
      <c r="S16" s="39"/>
      <c r="T16" s="39"/>
      <c r="U16" s="98" t="s">
        <v>51</v>
      </c>
      <c r="V16" s="250"/>
    </row>
    <row r="17" spans="2:22" x14ac:dyDescent="0.35">
      <c r="B17" t="s">
        <v>696</v>
      </c>
      <c r="D17" s="71" t="s">
        <v>438</v>
      </c>
      <c r="F17" s="71" t="s">
        <v>89</v>
      </c>
      <c r="O17" s="251"/>
      <c r="P17" s="39"/>
      <c r="Q17" s="39"/>
      <c r="R17" s="39"/>
      <c r="S17" s="39"/>
      <c r="T17" s="39"/>
      <c r="U17" s="98" t="s">
        <v>56</v>
      </c>
      <c r="V17" s="255"/>
    </row>
    <row r="18" spans="2:22" x14ac:dyDescent="0.35">
      <c r="B18" t="s">
        <v>699</v>
      </c>
      <c r="D18" s="71" t="s">
        <v>775</v>
      </c>
      <c r="F18" s="71" t="s">
        <v>111</v>
      </c>
      <c r="O18" s="252"/>
      <c r="P18" s="253"/>
      <c r="Q18" s="253"/>
      <c r="R18" s="253"/>
      <c r="S18" s="253"/>
      <c r="T18" s="253"/>
      <c r="U18" s="254" t="s">
        <v>60</v>
      </c>
    </row>
    <row r="19" spans="2:22" ht="29" x14ac:dyDescent="0.35">
      <c r="B19" t="s">
        <v>697</v>
      </c>
      <c r="D19" s="71" t="s">
        <v>490</v>
      </c>
      <c r="F19" s="71" t="s">
        <v>125</v>
      </c>
      <c r="O19" s="29" t="s">
        <v>853</v>
      </c>
    </row>
    <row r="20" spans="2:22" x14ac:dyDescent="0.35">
      <c r="B20" t="s">
        <v>698</v>
      </c>
      <c r="D20" s="71" t="s">
        <v>491</v>
      </c>
      <c r="F20" s="71" t="s">
        <v>150</v>
      </c>
    </row>
    <row r="21" spans="2:22" x14ac:dyDescent="0.35">
      <c r="B21" t="s">
        <v>700</v>
      </c>
      <c r="D21" s="71" t="s">
        <v>492</v>
      </c>
    </row>
    <row r="22" spans="2:22" x14ac:dyDescent="0.35">
      <c r="B22" t="s">
        <v>786</v>
      </c>
      <c r="D22" s="71" t="s">
        <v>493</v>
      </c>
    </row>
    <row r="23" spans="2:22" x14ac:dyDescent="0.35">
      <c r="D23" s="71" t="s">
        <v>494</v>
      </c>
    </row>
    <row r="24" spans="2:22" x14ac:dyDescent="0.35">
      <c r="D24" s="71" t="s">
        <v>483</v>
      </c>
    </row>
    <row r="25" spans="2:22" x14ac:dyDescent="0.35">
      <c r="B25" s="37" t="s">
        <v>882</v>
      </c>
      <c r="D25" s="71" t="s">
        <v>484</v>
      </c>
    </row>
    <row r="26" spans="2:22" x14ac:dyDescent="0.35">
      <c r="B26" t="s">
        <v>839</v>
      </c>
      <c r="D26" s="71" t="s">
        <v>485</v>
      </c>
    </row>
    <row r="27" spans="2:22" x14ac:dyDescent="0.35">
      <c r="B27" t="s">
        <v>840</v>
      </c>
      <c r="D27" s="71" t="s">
        <v>486</v>
      </c>
    </row>
    <row r="28" spans="2:22" x14ac:dyDescent="0.35">
      <c r="B28" t="s">
        <v>841</v>
      </c>
      <c r="D28" s="71" t="s">
        <v>439</v>
      </c>
    </row>
    <row r="29" spans="2:22" x14ac:dyDescent="0.35">
      <c r="B29" t="s">
        <v>1071</v>
      </c>
      <c r="D29" s="71" t="s">
        <v>440</v>
      </c>
    </row>
    <row r="30" spans="2:22" x14ac:dyDescent="0.35">
      <c r="D30" s="71" t="s">
        <v>441</v>
      </c>
    </row>
    <row r="31" spans="2:22" x14ac:dyDescent="0.35">
      <c r="B31" s="37" t="s">
        <v>845</v>
      </c>
      <c r="D31" s="71" t="s">
        <v>776</v>
      </c>
    </row>
    <row r="32" spans="2:22" x14ac:dyDescent="0.35">
      <c r="B32" t="s">
        <v>601</v>
      </c>
      <c r="D32" s="71" t="s">
        <v>442</v>
      </c>
    </row>
    <row r="33" spans="2:4" x14ac:dyDescent="0.35">
      <c r="B33" t="s">
        <v>602</v>
      </c>
      <c r="D33" s="71" t="s">
        <v>634</v>
      </c>
    </row>
    <row r="34" spans="2:4" x14ac:dyDescent="0.35">
      <c r="B34" t="s">
        <v>604</v>
      </c>
      <c r="D34" s="71" t="s">
        <v>429</v>
      </c>
    </row>
    <row r="35" spans="2:4" x14ac:dyDescent="0.35">
      <c r="B35" t="s">
        <v>603</v>
      </c>
      <c r="D35" s="71" t="s">
        <v>777</v>
      </c>
    </row>
    <row r="36" spans="2:4" x14ac:dyDescent="0.35">
      <c r="D36" s="71" t="s">
        <v>778</v>
      </c>
    </row>
    <row r="37" spans="2:4" x14ac:dyDescent="0.35">
      <c r="D37" s="71" t="s">
        <v>443</v>
      </c>
    </row>
    <row r="38" spans="2:4" x14ac:dyDescent="0.35">
      <c r="D38" s="71" t="s">
        <v>455</v>
      </c>
    </row>
    <row r="39" spans="2:4" x14ac:dyDescent="0.35">
      <c r="D39" s="71" t="s">
        <v>444</v>
      </c>
    </row>
    <row r="40" spans="2:4" x14ac:dyDescent="0.35">
      <c r="D40" s="71" t="s">
        <v>445</v>
      </c>
    </row>
    <row r="41" spans="2:4" x14ac:dyDescent="0.35">
      <c r="D41" s="71" t="s">
        <v>779</v>
      </c>
    </row>
    <row r="42" spans="2:4" x14ac:dyDescent="0.35">
      <c r="D42" s="71" t="s">
        <v>780</v>
      </c>
    </row>
    <row r="43" spans="2:4" x14ac:dyDescent="0.35">
      <c r="D43" s="71" t="s">
        <v>48</v>
      </c>
    </row>
    <row r="44" spans="2:4" x14ac:dyDescent="0.35">
      <c r="D44" s="71" t="s">
        <v>51</v>
      </c>
    </row>
    <row r="45" spans="2:4" x14ac:dyDescent="0.35">
      <c r="D45" s="71" t="s">
        <v>56</v>
      </c>
    </row>
    <row r="46" spans="2:4" x14ac:dyDescent="0.35">
      <c r="D46" s="71" t="s">
        <v>60</v>
      </c>
    </row>
    <row r="52" spans="1:3" x14ac:dyDescent="0.35">
      <c r="A52" s="37" t="s">
        <v>783</v>
      </c>
      <c r="B52" s="37" t="s">
        <v>847</v>
      </c>
      <c r="C52" s="37" t="s">
        <v>6</v>
      </c>
    </row>
    <row r="53" spans="1:3" x14ac:dyDescent="0.35">
      <c r="A53" s="220" t="s">
        <v>64</v>
      </c>
      <c r="B53" s="220" t="s">
        <v>430</v>
      </c>
      <c r="C53" s="71" t="s">
        <v>71</v>
      </c>
    </row>
    <row r="54" spans="1:3" x14ac:dyDescent="0.35">
      <c r="A54" s="220" t="s">
        <v>64</v>
      </c>
      <c r="B54" s="220" t="s">
        <v>771</v>
      </c>
      <c r="C54" s="71" t="s">
        <v>74</v>
      </c>
    </row>
    <row r="55" spans="1:3" x14ac:dyDescent="0.35">
      <c r="A55" s="220" t="s">
        <v>64</v>
      </c>
      <c r="B55" s="220" t="s">
        <v>431</v>
      </c>
      <c r="C55" s="71" t="s">
        <v>76</v>
      </c>
    </row>
    <row r="56" spans="1:3" x14ac:dyDescent="0.35">
      <c r="A56" s="220" t="s">
        <v>64</v>
      </c>
      <c r="B56" s="220" t="s">
        <v>772</v>
      </c>
      <c r="C56" s="71" t="s">
        <v>79</v>
      </c>
    </row>
    <row r="57" spans="1:3" x14ac:dyDescent="0.35">
      <c r="A57" s="220" t="s">
        <v>64</v>
      </c>
      <c r="B57" s="220" t="s">
        <v>432</v>
      </c>
      <c r="C57" s="71" t="s">
        <v>82</v>
      </c>
    </row>
    <row r="58" spans="1:3" x14ac:dyDescent="0.35">
      <c r="A58" s="220" t="s">
        <v>64</v>
      </c>
      <c r="B58" s="220" t="s">
        <v>773</v>
      </c>
      <c r="C58" s="71" t="s">
        <v>86</v>
      </c>
    </row>
    <row r="59" spans="1:3" x14ac:dyDescent="0.35">
      <c r="A59" s="220" t="s">
        <v>64</v>
      </c>
      <c r="B59" s="220" t="s">
        <v>433</v>
      </c>
      <c r="C59" s="71" t="s">
        <v>90</v>
      </c>
    </row>
    <row r="60" spans="1:3" x14ac:dyDescent="0.35">
      <c r="A60" s="220" t="s">
        <v>64</v>
      </c>
      <c r="B60" s="220" t="s">
        <v>434</v>
      </c>
      <c r="C60" s="71" t="s">
        <v>93</v>
      </c>
    </row>
    <row r="61" spans="1:3" x14ac:dyDescent="0.35">
      <c r="A61" s="220" t="s">
        <v>64</v>
      </c>
      <c r="B61" s="220" t="s">
        <v>435</v>
      </c>
      <c r="C61" s="71" t="s">
        <v>98</v>
      </c>
    </row>
    <row r="62" spans="1:3" x14ac:dyDescent="0.35">
      <c r="A62" s="220" t="s">
        <v>152</v>
      </c>
      <c r="B62" s="220" t="s">
        <v>774</v>
      </c>
      <c r="C62" s="71" t="s">
        <v>157</v>
      </c>
    </row>
    <row r="63" spans="1:3" x14ac:dyDescent="0.35">
      <c r="A63" s="220" t="s">
        <v>152</v>
      </c>
      <c r="B63" s="220" t="s">
        <v>436</v>
      </c>
      <c r="C63" s="71" t="s">
        <v>160</v>
      </c>
    </row>
    <row r="64" spans="1:3" x14ac:dyDescent="0.35">
      <c r="A64" s="220" t="s">
        <v>152</v>
      </c>
      <c r="B64" s="220" t="s">
        <v>437</v>
      </c>
      <c r="C64" s="71" t="s">
        <v>162</v>
      </c>
    </row>
    <row r="65" spans="1:3" x14ac:dyDescent="0.35">
      <c r="A65" s="220" t="s">
        <v>152</v>
      </c>
      <c r="B65" s="220" t="s">
        <v>438</v>
      </c>
      <c r="C65" s="71" t="s">
        <v>98</v>
      </c>
    </row>
    <row r="66" spans="1:3" x14ac:dyDescent="0.35">
      <c r="A66" s="220" t="s">
        <v>152</v>
      </c>
      <c r="B66" s="220" t="s">
        <v>775</v>
      </c>
      <c r="C66" s="71" t="s">
        <v>157</v>
      </c>
    </row>
    <row r="67" spans="1:3" x14ac:dyDescent="0.35">
      <c r="A67" s="220" t="s">
        <v>116</v>
      </c>
      <c r="B67" s="220" t="s">
        <v>440</v>
      </c>
      <c r="C67" s="71" t="s">
        <v>121</v>
      </c>
    </row>
    <row r="68" spans="1:3" x14ac:dyDescent="0.35">
      <c r="A68" s="220" t="s">
        <v>116</v>
      </c>
      <c r="B68" s="220" t="s">
        <v>441</v>
      </c>
      <c r="C68" s="71" t="s">
        <v>98</v>
      </c>
    </row>
    <row r="69" spans="1:3" x14ac:dyDescent="0.35">
      <c r="A69" s="220" t="s">
        <v>116</v>
      </c>
      <c r="B69" s="220" t="s">
        <v>776</v>
      </c>
      <c r="C69" s="71" t="s">
        <v>204</v>
      </c>
    </row>
    <row r="70" spans="1:3" x14ac:dyDescent="0.35">
      <c r="A70" s="220" t="s">
        <v>126</v>
      </c>
      <c r="B70" s="220" t="s">
        <v>490</v>
      </c>
      <c r="C70" s="71" t="s">
        <v>131</v>
      </c>
    </row>
    <row r="71" spans="1:3" x14ac:dyDescent="0.35">
      <c r="A71" s="220" t="s">
        <v>126</v>
      </c>
      <c r="B71" s="220" t="s">
        <v>491</v>
      </c>
      <c r="C71" s="71" t="s">
        <v>134</v>
      </c>
    </row>
    <row r="72" spans="1:3" x14ac:dyDescent="0.35">
      <c r="A72" s="220" t="s">
        <v>126</v>
      </c>
      <c r="B72" s="220" t="s">
        <v>492</v>
      </c>
      <c r="C72" s="71" t="s">
        <v>138</v>
      </c>
    </row>
    <row r="73" spans="1:3" x14ac:dyDescent="0.35">
      <c r="A73" s="220" t="s">
        <v>126</v>
      </c>
      <c r="B73" s="220" t="s">
        <v>493</v>
      </c>
      <c r="C73" s="71" t="s">
        <v>141</v>
      </c>
    </row>
    <row r="74" spans="1:3" x14ac:dyDescent="0.35">
      <c r="A74" s="220" t="s">
        <v>126</v>
      </c>
      <c r="B74" s="220" t="s">
        <v>494</v>
      </c>
      <c r="C74" s="71" t="s">
        <v>144</v>
      </c>
    </row>
    <row r="75" spans="1:3" x14ac:dyDescent="0.35">
      <c r="A75" s="220" t="s">
        <v>101</v>
      </c>
      <c r="B75" s="220" t="s">
        <v>483</v>
      </c>
      <c r="C75" s="71" t="s">
        <v>105</v>
      </c>
    </row>
    <row r="76" spans="1:3" x14ac:dyDescent="0.35">
      <c r="A76" s="220" t="s">
        <v>101</v>
      </c>
      <c r="B76" s="220" t="s">
        <v>484</v>
      </c>
      <c r="C76" s="71" t="s">
        <v>108</v>
      </c>
    </row>
    <row r="77" spans="1:3" x14ac:dyDescent="0.35">
      <c r="A77" s="220" t="s">
        <v>101</v>
      </c>
      <c r="B77" s="220" t="s">
        <v>485</v>
      </c>
      <c r="C77" s="71" t="s">
        <v>112</v>
      </c>
    </row>
    <row r="78" spans="1:3" x14ac:dyDescent="0.35">
      <c r="A78" s="220" t="s">
        <v>101</v>
      </c>
      <c r="B78" s="220" t="s">
        <v>486</v>
      </c>
      <c r="C78" s="71" t="s">
        <v>115</v>
      </c>
    </row>
    <row r="79" spans="1:3" x14ac:dyDescent="0.35">
      <c r="A79" s="219" t="s">
        <v>146</v>
      </c>
      <c r="B79" s="220" t="s">
        <v>442</v>
      </c>
      <c r="C79" s="71" t="s">
        <v>98</v>
      </c>
    </row>
    <row r="80" spans="1:3" x14ac:dyDescent="0.35">
      <c r="A80" s="220" t="s">
        <v>7</v>
      </c>
      <c r="B80" s="220" t="s">
        <v>634</v>
      </c>
      <c r="C80" s="71" t="s">
        <v>14</v>
      </c>
    </row>
    <row r="81" spans="1:3" x14ac:dyDescent="0.35">
      <c r="A81" s="220" t="s">
        <v>7</v>
      </c>
      <c r="B81" s="220" t="s">
        <v>429</v>
      </c>
      <c r="C81" s="71" t="s">
        <v>18</v>
      </c>
    </row>
    <row r="82" spans="1:3" x14ac:dyDescent="0.35">
      <c r="A82" s="220" t="s">
        <v>7</v>
      </c>
      <c r="B82" s="220" t="s">
        <v>777</v>
      </c>
      <c r="C82" s="71" t="s">
        <v>22</v>
      </c>
    </row>
    <row r="83" spans="1:3" x14ac:dyDescent="0.35">
      <c r="A83" s="220" t="s">
        <v>7</v>
      </c>
      <c r="B83" s="220" t="s">
        <v>778</v>
      </c>
      <c r="C83" s="71" t="s">
        <v>26</v>
      </c>
    </row>
    <row r="84" spans="1:3" x14ac:dyDescent="0.35">
      <c r="A84" s="220" t="s">
        <v>7</v>
      </c>
      <c r="B84" s="220" t="s">
        <v>443</v>
      </c>
      <c r="C84" s="71" t="s">
        <v>29</v>
      </c>
    </row>
    <row r="85" spans="1:3" x14ac:dyDescent="0.35">
      <c r="A85" s="220" t="s">
        <v>7</v>
      </c>
      <c r="B85" s="220" t="s">
        <v>455</v>
      </c>
      <c r="C85" s="71" t="s">
        <v>31</v>
      </c>
    </row>
    <row r="86" spans="1:3" x14ac:dyDescent="0.35">
      <c r="A86" s="220" t="s">
        <v>7</v>
      </c>
      <c r="B86" s="220" t="s">
        <v>444</v>
      </c>
      <c r="C86" s="71" t="s">
        <v>34</v>
      </c>
    </row>
    <row r="87" spans="1:3" x14ac:dyDescent="0.35">
      <c r="A87" s="220" t="s">
        <v>7</v>
      </c>
      <c r="B87" s="220" t="s">
        <v>445</v>
      </c>
      <c r="C87" s="71" t="s">
        <v>38</v>
      </c>
    </row>
    <row r="88" spans="1:3" x14ac:dyDescent="0.35">
      <c r="A88" s="220" t="s">
        <v>7</v>
      </c>
      <c r="B88" s="220" t="s">
        <v>779</v>
      </c>
      <c r="C88" s="71" t="s">
        <v>204</v>
      </c>
    </row>
    <row r="89" spans="1:3" x14ac:dyDescent="0.35">
      <c r="A89" s="220" t="s">
        <v>7</v>
      </c>
      <c r="B89" s="220" t="s">
        <v>780</v>
      </c>
      <c r="C89" s="71" t="s">
        <v>45</v>
      </c>
    </row>
    <row r="90" spans="1:3" x14ac:dyDescent="0.35">
      <c r="A90" s="220" t="s">
        <v>7</v>
      </c>
      <c r="B90" s="220" t="s">
        <v>48</v>
      </c>
      <c r="C90" s="71" t="s">
        <v>49</v>
      </c>
    </row>
    <row r="91" spans="1:3" x14ac:dyDescent="0.35">
      <c r="A91" s="220" t="s">
        <v>7</v>
      </c>
      <c r="B91" s="220" t="s">
        <v>51</v>
      </c>
      <c r="C91" s="71" t="s">
        <v>53</v>
      </c>
    </row>
    <row r="92" spans="1:3" x14ac:dyDescent="0.35">
      <c r="A92" s="220" t="s">
        <v>7</v>
      </c>
      <c r="B92" s="220" t="s">
        <v>56</v>
      </c>
      <c r="C92" s="71" t="s">
        <v>58</v>
      </c>
    </row>
    <row r="93" spans="1:3" x14ac:dyDescent="0.35">
      <c r="A93" s="220" t="s">
        <v>7</v>
      </c>
      <c r="B93" s="220" t="s">
        <v>60</v>
      </c>
      <c r="C93" s="71" t="s">
        <v>62</v>
      </c>
    </row>
    <row r="94" spans="1:3" x14ac:dyDescent="0.35">
      <c r="A94" s="219" t="s">
        <v>164</v>
      </c>
      <c r="B94" s="220" t="s">
        <v>439</v>
      </c>
      <c r="C94" s="71" t="s">
        <v>167</v>
      </c>
    </row>
    <row r="98" spans="2:55" x14ac:dyDescent="0.35">
      <c r="O98"/>
      <c r="P98"/>
      <c r="Q98"/>
      <c r="R98"/>
      <c r="S98"/>
      <c r="T98"/>
      <c r="U98"/>
      <c r="V98"/>
    </row>
    <row r="99" spans="2:55" x14ac:dyDescent="0.35">
      <c r="B99" t="s">
        <v>1029</v>
      </c>
      <c r="O99" s="58" t="s">
        <v>430</v>
      </c>
      <c r="P99" s="58" t="s">
        <v>771</v>
      </c>
      <c r="Q99" s="58" t="s">
        <v>431</v>
      </c>
      <c r="R99" s="58" t="s">
        <v>772</v>
      </c>
      <c r="S99" s="58" t="s">
        <v>432</v>
      </c>
      <c r="T99" s="58" t="s">
        <v>773</v>
      </c>
      <c r="U99" s="58" t="s">
        <v>433</v>
      </c>
      <c r="V99" s="58" t="s">
        <v>434</v>
      </c>
      <c r="W99" s="58" t="s">
        <v>435</v>
      </c>
      <c r="X99" s="58" t="s">
        <v>774</v>
      </c>
      <c r="Y99" s="58" t="s">
        <v>436</v>
      </c>
      <c r="Z99" s="58" t="s">
        <v>437</v>
      </c>
      <c r="AA99" s="58" t="s">
        <v>438</v>
      </c>
      <c r="AB99" s="58" t="s">
        <v>490</v>
      </c>
      <c r="AC99" s="58" t="s">
        <v>491</v>
      </c>
      <c r="AD99" s="58" t="s">
        <v>492</v>
      </c>
      <c r="AE99" s="58" t="s">
        <v>493</v>
      </c>
      <c r="AF99" s="58" t="s">
        <v>494</v>
      </c>
      <c r="AG99" s="58" t="s">
        <v>483</v>
      </c>
      <c r="AH99" s="58" t="s">
        <v>484</v>
      </c>
      <c r="AI99" s="58" t="s">
        <v>485</v>
      </c>
      <c r="AJ99" s="58" t="s">
        <v>486</v>
      </c>
      <c r="AK99" s="58" t="s">
        <v>439</v>
      </c>
      <c r="AL99" s="58" t="s">
        <v>440</v>
      </c>
      <c r="AM99" s="58" t="s">
        <v>441</v>
      </c>
      <c r="AN99" s="58" t="s">
        <v>776</v>
      </c>
      <c r="AO99" s="58" t="s">
        <v>442</v>
      </c>
      <c r="AP99" s="58" t="s">
        <v>634</v>
      </c>
      <c r="AQ99" s="58" t="s">
        <v>429</v>
      </c>
      <c r="AR99" s="58" t="s">
        <v>777</v>
      </c>
      <c r="AS99" s="58" t="s">
        <v>778</v>
      </c>
      <c r="AT99" s="58" t="s">
        <v>443</v>
      </c>
      <c r="AU99" s="58" t="s">
        <v>455</v>
      </c>
      <c r="AV99" s="58" t="s">
        <v>444</v>
      </c>
      <c r="AW99" s="58" t="s">
        <v>445</v>
      </c>
      <c r="AX99" s="58" t="s">
        <v>779</v>
      </c>
      <c r="AY99" s="58" t="s">
        <v>780</v>
      </c>
      <c r="AZ99" s="58" t="s">
        <v>48</v>
      </c>
      <c r="BA99" s="58" t="s">
        <v>51</v>
      </c>
      <c r="BB99" s="58" t="s">
        <v>56</v>
      </c>
      <c r="BC99" s="58" t="s">
        <v>60</v>
      </c>
    </row>
    <row r="100" spans="2:55" x14ac:dyDescent="0.35">
      <c r="B100" t="s">
        <v>1030</v>
      </c>
      <c r="O100" s="58" t="s">
        <v>430</v>
      </c>
      <c r="P100" s="58" t="s">
        <v>863</v>
      </c>
      <c r="Q100" s="58" t="s">
        <v>431</v>
      </c>
      <c r="R100" s="58" t="s">
        <v>863</v>
      </c>
      <c r="S100" s="58" t="s">
        <v>432</v>
      </c>
      <c r="T100" s="58" t="s">
        <v>863</v>
      </c>
      <c r="U100" s="58" t="s">
        <v>433</v>
      </c>
      <c r="V100" s="58" t="s">
        <v>434</v>
      </c>
      <c r="W100" s="58" t="s">
        <v>435</v>
      </c>
      <c r="X100" s="58" t="s">
        <v>863</v>
      </c>
      <c r="Y100" s="58" t="s">
        <v>436</v>
      </c>
      <c r="Z100" s="58" t="s">
        <v>437</v>
      </c>
      <c r="AA100" s="58" t="s">
        <v>438</v>
      </c>
      <c r="AB100" s="58" t="s">
        <v>863</v>
      </c>
      <c r="AC100" s="58" t="s">
        <v>491</v>
      </c>
      <c r="AD100" s="58" t="s">
        <v>492</v>
      </c>
      <c r="AE100" s="58" t="s">
        <v>493</v>
      </c>
      <c r="AF100" s="58" t="s">
        <v>494</v>
      </c>
      <c r="AG100" s="58" t="s">
        <v>863</v>
      </c>
      <c r="AH100" s="58" t="s">
        <v>484</v>
      </c>
      <c r="AI100" s="58" t="s">
        <v>485</v>
      </c>
      <c r="AJ100" s="58" t="s">
        <v>486</v>
      </c>
      <c r="AK100" s="58" t="s">
        <v>439</v>
      </c>
      <c r="AL100" s="58" t="s">
        <v>440</v>
      </c>
      <c r="AM100" s="58" t="s">
        <v>441</v>
      </c>
      <c r="AN100" s="58" t="s">
        <v>863</v>
      </c>
      <c r="AO100" s="58" t="s">
        <v>442</v>
      </c>
      <c r="AP100" s="58" t="s">
        <v>634</v>
      </c>
      <c r="AQ100" s="58" t="s">
        <v>429</v>
      </c>
      <c r="AR100" s="58" t="s">
        <v>863</v>
      </c>
      <c r="AS100" s="58" t="s">
        <v>863</v>
      </c>
      <c r="AT100" s="58" t="s">
        <v>443</v>
      </c>
      <c r="AU100" s="58" t="s">
        <v>455</v>
      </c>
      <c r="AV100" s="58" t="s">
        <v>444</v>
      </c>
      <c r="AW100" s="58" t="s">
        <v>445</v>
      </c>
      <c r="AX100" s="58" t="s">
        <v>863</v>
      </c>
      <c r="AY100" s="58" t="s">
        <v>863</v>
      </c>
      <c r="AZ100" s="58" t="s">
        <v>48</v>
      </c>
      <c r="BA100" s="58" t="s">
        <v>863</v>
      </c>
      <c r="BB100" s="58" t="s">
        <v>863</v>
      </c>
      <c r="BC100" s="58" t="s">
        <v>60</v>
      </c>
    </row>
    <row r="101" spans="2:55" x14ac:dyDescent="0.35">
      <c r="B101" t="s">
        <v>1031</v>
      </c>
      <c r="P101" s="58" t="s">
        <v>465</v>
      </c>
      <c r="R101" s="58" t="s">
        <v>475</v>
      </c>
      <c r="T101" s="58" t="s">
        <v>476</v>
      </c>
      <c r="X101" s="58" t="s">
        <v>503</v>
      </c>
      <c r="AB101" s="58" t="s">
        <v>867</v>
      </c>
      <c r="AG101" s="58" t="s">
        <v>878</v>
      </c>
      <c r="AN101" s="58" t="s">
        <v>487</v>
      </c>
      <c r="AR101" s="58" t="s">
        <v>450</v>
      </c>
      <c r="AS101" s="58" t="s">
        <v>453</v>
      </c>
      <c r="AX101" s="58" t="s">
        <v>456</v>
      </c>
      <c r="AY101" s="58" t="s">
        <v>500</v>
      </c>
      <c r="BA101" s="58" t="s">
        <v>642</v>
      </c>
      <c r="BB101" s="58" t="s">
        <v>646</v>
      </c>
    </row>
    <row r="102" spans="2:55" x14ac:dyDescent="0.35">
      <c r="O102" s="58"/>
      <c r="P102" s="58" t="s">
        <v>468</v>
      </c>
      <c r="Q102" s="58"/>
      <c r="R102" s="58" t="s">
        <v>474</v>
      </c>
      <c r="S102" s="58"/>
      <c r="T102" s="58" t="s">
        <v>477</v>
      </c>
      <c r="U102" s="58"/>
      <c r="V102" s="58"/>
      <c r="W102" s="58"/>
      <c r="X102" s="58" t="s">
        <v>499</v>
      </c>
      <c r="Y102" s="58"/>
      <c r="Z102" s="58"/>
      <c r="AA102" s="58"/>
      <c r="AB102" t="s">
        <v>868</v>
      </c>
      <c r="AC102" s="58"/>
      <c r="AD102" s="58"/>
      <c r="AE102" s="58"/>
      <c r="AF102" s="58"/>
      <c r="AG102" s="58" t="s">
        <v>879</v>
      </c>
      <c r="AH102" s="58"/>
      <c r="AI102" s="58"/>
      <c r="AJ102" s="58"/>
      <c r="AK102" s="58"/>
      <c r="AL102" s="58"/>
      <c r="AM102" s="58"/>
      <c r="AN102" s="58" t="s">
        <v>489</v>
      </c>
      <c r="AO102" s="58"/>
      <c r="AP102" s="58"/>
      <c r="AQ102" s="58"/>
      <c r="AR102" s="58" t="s">
        <v>451</v>
      </c>
      <c r="AS102" s="58" t="s">
        <v>454</v>
      </c>
      <c r="AT102" s="58"/>
      <c r="AU102" s="58"/>
      <c r="AV102" s="58"/>
      <c r="AW102" s="58"/>
      <c r="AX102" s="58" t="s">
        <v>457</v>
      </c>
      <c r="AY102" s="58" t="s">
        <v>501</v>
      </c>
      <c r="AZ102" s="58"/>
      <c r="BA102" s="58" t="s">
        <v>643</v>
      </c>
      <c r="BB102" s="58" t="s">
        <v>647</v>
      </c>
      <c r="BC102" s="58"/>
    </row>
    <row r="103" spans="2:55" x14ac:dyDescent="0.35">
      <c r="O103" s="58"/>
      <c r="P103" s="58" t="s">
        <v>469</v>
      </c>
      <c r="Q103" s="58"/>
      <c r="R103" s="58"/>
      <c r="S103" s="58"/>
      <c r="T103" s="58"/>
      <c r="U103" s="58"/>
      <c r="V103" s="58"/>
      <c r="W103" s="58"/>
      <c r="X103" s="58"/>
      <c r="Y103" s="58"/>
      <c r="Z103" s="58"/>
      <c r="AA103" s="58"/>
      <c r="AB103" s="58" t="s">
        <v>869</v>
      </c>
      <c r="AC103" s="58"/>
      <c r="AD103" s="58"/>
      <c r="AE103" s="58"/>
      <c r="AF103" s="58"/>
      <c r="AG103" s="58"/>
      <c r="AH103" s="58"/>
      <c r="AI103" s="58"/>
      <c r="AJ103" s="58"/>
      <c r="AK103" s="58"/>
      <c r="AL103" s="58"/>
      <c r="AM103" s="58"/>
      <c r="AN103" s="58" t="s">
        <v>488</v>
      </c>
      <c r="AO103" s="58"/>
      <c r="AP103" s="58"/>
      <c r="AQ103" s="58"/>
      <c r="AR103" s="58" t="s">
        <v>452</v>
      </c>
      <c r="AS103" s="58" t="s">
        <v>633</v>
      </c>
      <c r="AT103" s="58"/>
      <c r="AU103" s="58"/>
      <c r="AV103" s="58"/>
      <c r="AW103" s="58"/>
      <c r="AX103" s="58" t="s">
        <v>458</v>
      </c>
      <c r="AY103" s="58" t="s">
        <v>636</v>
      </c>
      <c r="AZ103" s="58"/>
      <c r="BA103" s="58"/>
      <c r="BB103" s="58"/>
      <c r="BC103" s="58"/>
    </row>
    <row r="104" spans="2:55" x14ac:dyDescent="0.35">
      <c r="O104" s="58"/>
      <c r="P104" s="58" t="s">
        <v>470</v>
      </c>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t="s">
        <v>459</v>
      </c>
      <c r="AY104" s="58"/>
      <c r="AZ104" s="58"/>
      <c r="BA104" s="58"/>
      <c r="BB104" s="58"/>
      <c r="BC104" s="58"/>
    </row>
    <row r="105" spans="2:55" x14ac:dyDescent="0.35">
      <c r="O105" s="58"/>
      <c r="P105" s="58" t="s">
        <v>471</v>
      </c>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t="s">
        <v>460</v>
      </c>
      <c r="AY105" s="58"/>
      <c r="AZ105" s="58"/>
      <c r="BA105" s="58"/>
      <c r="BB105" s="58"/>
      <c r="BC105" s="58"/>
    </row>
    <row r="106" spans="2:55" x14ac:dyDescent="0.35">
      <c r="O106" s="58"/>
      <c r="P106" s="58" t="s">
        <v>472</v>
      </c>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row>
    <row r="107" spans="2:55" x14ac:dyDescent="0.35">
      <c r="O107" s="58"/>
      <c r="P107" s="58" t="s">
        <v>466</v>
      </c>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row>
    <row r="108" spans="2:55" x14ac:dyDescent="0.35">
      <c r="O108" s="58"/>
      <c r="P108" s="58" t="s">
        <v>473</v>
      </c>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row>
    <row r="109" spans="2:55" x14ac:dyDescent="0.35">
      <c r="O109"/>
      <c r="P109"/>
      <c r="Q109"/>
      <c r="R109"/>
      <c r="S109"/>
      <c r="T109"/>
      <c r="U109"/>
      <c r="V109"/>
    </row>
    <row r="110" spans="2:55" x14ac:dyDescent="0.35">
      <c r="B110" s="256" t="s">
        <v>1022</v>
      </c>
      <c r="F110" t="s">
        <v>954</v>
      </c>
      <c r="O110"/>
      <c r="P110"/>
      <c r="Q110"/>
      <c r="R110"/>
      <c r="S110"/>
      <c r="T110"/>
      <c r="U110"/>
      <c r="V110"/>
    </row>
    <row r="111" spans="2:55" x14ac:dyDescent="0.35">
      <c r="B111" t="s">
        <v>1015</v>
      </c>
      <c r="C111" s="71" t="s">
        <v>270</v>
      </c>
      <c r="F111" t="s">
        <v>76</v>
      </c>
      <c r="L111" s="29"/>
      <c r="M111" s="29"/>
      <c r="N111" s="29"/>
      <c r="T111"/>
      <c r="U111"/>
      <c r="V111"/>
    </row>
    <row r="112" spans="2:55" x14ac:dyDescent="0.35">
      <c r="B112" t="s">
        <v>1006</v>
      </c>
      <c r="C112" s="71" t="s">
        <v>252</v>
      </c>
      <c r="F112" t="s">
        <v>976</v>
      </c>
      <c r="L112" s="29"/>
      <c r="M112" s="29"/>
      <c r="N112" s="29"/>
      <c r="T112"/>
      <c r="U112"/>
      <c r="V112"/>
    </row>
    <row r="113" spans="2:22" x14ac:dyDescent="0.35">
      <c r="B113" t="s">
        <v>1013</v>
      </c>
      <c r="C113" s="71" t="s">
        <v>227</v>
      </c>
      <c r="F113" t="s">
        <v>896</v>
      </c>
      <c r="L113" s="29"/>
      <c r="M113" s="29"/>
      <c r="N113" s="29"/>
      <c r="T113"/>
      <c r="U113"/>
      <c r="V113"/>
    </row>
    <row r="114" spans="2:22" x14ac:dyDescent="0.35">
      <c r="B114" t="s">
        <v>1017</v>
      </c>
      <c r="C114" s="71" t="s">
        <v>208</v>
      </c>
      <c r="F114" t="s">
        <v>983</v>
      </c>
      <c r="L114" s="29"/>
      <c r="M114" s="29"/>
      <c r="N114" s="29"/>
      <c r="T114"/>
      <c r="U114"/>
      <c r="V114"/>
    </row>
    <row r="115" spans="2:22" x14ac:dyDescent="0.35">
      <c r="B115" t="s">
        <v>1020</v>
      </c>
      <c r="C115" s="71" t="s">
        <v>209</v>
      </c>
      <c r="F115" t="s">
        <v>946</v>
      </c>
      <c r="L115" s="29"/>
      <c r="M115" s="29"/>
      <c r="N115" s="29"/>
      <c r="T115"/>
      <c r="U115"/>
      <c r="V115"/>
    </row>
    <row r="116" spans="2:22" x14ac:dyDescent="0.35">
      <c r="B116" t="s">
        <v>1019</v>
      </c>
      <c r="C116" s="71" t="s">
        <v>578</v>
      </c>
      <c r="F116" t="s">
        <v>986</v>
      </c>
      <c r="L116" s="29"/>
      <c r="M116" s="29"/>
      <c r="N116" s="29"/>
      <c r="T116"/>
      <c r="U116"/>
      <c r="V116"/>
    </row>
    <row r="117" spans="2:22" x14ac:dyDescent="0.35">
      <c r="B117" s="71" t="s">
        <v>906</v>
      </c>
      <c r="C117" s="71" t="s">
        <v>266</v>
      </c>
      <c r="F117" t="s">
        <v>993</v>
      </c>
      <c r="L117" s="29"/>
      <c r="M117" s="29"/>
      <c r="N117" s="29"/>
      <c r="T117"/>
      <c r="U117"/>
      <c r="V117"/>
    </row>
    <row r="118" spans="2:22" x14ac:dyDescent="0.35">
      <c r="B118" s="71" t="s">
        <v>903</v>
      </c>
      <c r="C118" s="71" t="s">
        <v>228</v>
      </c>
      <c r="F118" t="s">
        <v>996</v>
      </c>
      <c r="L118" s="29"/>
      <c r="M118" s="29"/>
      <c r="N118" s="29"/>
      <c r="T118"/>
      <c r="U118"/>
      <c r="V118"/>
    </row>
    <row r="119" spans="2:22" x14ac:dyDescent="0.35">
      <c r="B119" t="s">
        <v>1021</v>
      </c>
      <c r="C119" s="71" t="s">
        <v>206</v>
      </c>
      <c r="F119" t="s">
        <v>961</v>
      </c>
      <c r="L119" s="29"/>
      <c r="M119" s="29"/>
      <c r="N119" s="29"/>
      <c r="T119"/>
      <c r="U119"/>
      <c r="V119"/>
    </row>
    <row r="120" spans="2:22" x14ac:dyDescent="0.35">
      <c r="B120" t="s">
        <v>1016</v>
      </c>
      <c r="C120" s="71" t="s">
        <v>205</v>
      </c>
      <c r="F120" t="s">
        <v>971</v>
      </c>
      <c r="L120" s="29"/>
      <c r="M120" s="29"/>
      <c r="N120" s="29"/>
      <c r="T120"/>
      <c r="U120"/>
      <c r="V120"/>
    </row>
    <row r="121" spans="2:22" x14ac:dyDescent="0.35">
      <c r="B121" t="s">
        <v>1011</v>
      </c>
      <c r="C121" s="71" t="s">
        <v>195</v>
      </c>
      <c r="F121" t="s">
        <v>942</v>
      </c>
      <c r="L121" s="29"/>
      <c r="M121" s="29"/>
      <c r="N121" s="29"/>
      <c r="T121"/>
      <c r="U121"/>
      <c r="V121"/>
    </row>
    <row r="122" spans="2:22" x14ac:dyDescent="0.35">
      <c r="B122" t="s">
        <v>1012</v>
      </c>
      <c r="C122" s="71" t="s">
        <v>870</v>
      </c>
      <c r="F122" t="s">
        <v>950</v>
      </c>
      <c r="L122" s="29"/>
      <c r="M122" s="29"/>
      <c r="N122" s="29"/>
      <c r="T122"/>
      <c r="U122"/>
      <c r="V122"/>
    </row>
    <row r="123" spans="2:22" x14ac:dyDescent="0.35">
      <c r="B123" t="s">
        <v>1010</v>
      </c>
      <c r="C123" s="71" t="s">
        <v>248</v>
      </c>
      <c r="F123" t="s">
        <v>958</v>
      </c>
      <c r="L123" s="29"/>
      <c r="M123" s="29"/>
      <c r="N123" s="29"/>
      <c r="T123"/>
      <c r="U123"/>
      <c r="V123"/>
    </row>
    <row r="124" spans="2:22" x14ac:dyDescent="0.35">
      <c r="B124" t="s">
        <v>1009</v>
      </c>
      <c r="C124" s="71" t="s">
        <v>224</v>
      </c>
      <c r="F124" t="s">
        <v>965</v>
      </c>
      <c r="L124" s="29"/>
      <c r="M124" s="29"/>
      <c r="N124" s="29"/>
      <c r="T124"/>
      <c r="U124"/>
      <c r="V124"/>
    </row>
    <row r="125" spans="2:22" x14ac:dyDescent="0.35">
      <c r="B125" t="s">
        <v>1018</v>
      </c>
      <c r="C125" s="71" t="s">
        <v>213</v>
      </c>
      <c r="F125" t="s">
        <v>951</v>
      </c>
      <c r="L125" s="29"/>
      <c r="M125" s="29"/>
      <c r="N125" s="29"/>
      <c r="T125"/>
      <c r="U125"/>
      <c r="V125"/>
    </row>
    <row r="126" spans="2:22" x14ac:dyDescent="0.35">
      <c r="B126" t="s">
        <v>1007</v>
      </c>
      <c r="C126" s="71" t="s">
        <v>728</v>
      </c>
      <c r="F126" t="s">
        <v>943</v>
      </c>
      <c r="L126" s="29"/>
      <c r="M126" s="29"/>
      <c r="N126" s="29"/>
      <c r="T126"/>
      <c r="U126"/>
      <c r="V126"/>
    </row>
    <row r="127" spans="2:22" x14ac:dyDescent="0.35">
      <c r="B127" t="s">
        <v>1014</v>
      </c>
      <c r="C127" s="71" t="s">
        <v>215</v>
      </c>
      <c r="F127" t="s">
        <v>984</v>
      </c>
      <c r="L127" s="29"/>
      <c r="M127" s="29"/>
      <c r="N127" s="29"/>
      <c r="T127"/>
      <c r="U127"/>
      <c r="V127"/>
    </row>
    <row r="128" spans="2:22" x14ac:dyDescent="0.35">
      <c r="B128" t="s">
        <v>1008</v>
      </c>
      <c r="C128" s="71" t="s">
        <v>203</v>
      </c>
      <c r="F128" t="s">
        <v>981</v>
      </c>
      <c r="L128" s="29"/>
      <c r="M128" s="29"/>
      <c r="N128" s="29"/>
      <c r="T128"/>
      <c r="U128"/>
      <c r="V128"/>
    </row>
    <row r="129" spans="3:22" x14ac:dyDescent="0.35">
      <c r="C129" s="71" t="s">
        <v>638</v>
      </c>
      <c r="F129" t="s">
        <v>959</v>
      </c>
      <c r="L129" s="29"/>
      <c r="M129" s="29"/>
      <c r="N129" s="29"/>
      <c r="T129"/>
      <c r="U129"/>
      <c r="V129"/>
    </row>
    <row r="130" spans="3:22" x14ac:dyDescent="0.35">
      <c r="C130" s="71" t="s">
        <v>214</v>
      </c>
      <c r="F130" t="s">
        <v>966</v>
      </c>
      <c r="L130" s="29"/>
      <c r="M130" s="29"/>
      <c r="N130" s="29"/>
      <c r="T130"/>
      <c r="U130"/>
      <c r="V130"/>
    </row>
    <row r="131" spans="3:22" x14ac:dyDescent="0.35">
      <c r="C131" s="71" t="s">
        <v>193</v>
      </c>
      <c r="F131" t="s">
        <v>969</v>
      </c>
      <c r="L131" s="29"/>
      <c r="M131" s="29"/>
      <c r="N131" s="29"/>
      <c r="T131"/>
      <c r="U131"/>
      <c r="V131"/>
    </row>
    <row r="132" spans="3:22" x14ac:dyDescent="0.35">
      <c r="C132" s="71" t="s">
        <v>191</v>
      </c>
      <c r="F132" t="s">
        <v>974</v>
      </c>
      <c r="L132" s="29"/>
      <c r="M132" s="29"/>
      <c r="N132" s="29"/>
      <c r="T132"/>
      <c r="U132"/>
      <c r="V132"/>
    </row>
    <row r="133" spans="3:22" x14ac:dyDescent="0.35">
      <c r="C133" s="71" t="s">
        <v>226</v>
      </c>
      <c r="F133" t="s">
        <v>978</v>
      </c>
      <c r="L133" s="29"/>
      <c r="M133" s="29"/>
      <c r="N133" s="29"/>
      <c r="T133"/>
      <c r="U133"/>
      <c r="V133"/>
    </row>
    <row r="134" spans="3:22" x14ac:dyDescent="0.35">
      <c r="C134" s="71" t="s">
        <v>185</v>
      </c>
      <c r="F134" t="s">
        <v>988</v>
      </c>
      <c r="L134" s="29"/>
      <c r="M134" s="29"/>
      <c r="N134" s="29"/>
      <c r="T134"/>
      <c r="U134"/>
      <c r="V134"/>
    </row>
    <row r="135" spans="3:22" x14ac:dyDescent="0.35">
      <c r="C135" s="71" t="s">
        <v>187</v>
      </c>
      <c r="F135" t="s">
        <v>991</v>
      </c>
      <c r="L135" s="29"/>
      <c r="M135" s="29"/>
      <c r="N135" s="29"/>
      <c r="T135"/>
      <c r="U135"/>
      <c r="V135"/>
    </row>
    <row r="136" spans="3:22" x14ac:dyDescent="0.35">
      <c r="C136" s="71" t="s">
        <v>198</v>
      </c>
      <c r="F136" t="s">
        <v>994</v>
      </c>
      <c r="L136" s="29"/>
      <c r="M136" s="29"/>
      <c r="N136" s="29"/>
      <c r="T136"/>
      <c r="U136"/>
      <c r="V136"/>
    </row>
    <row r="137" spans="3:22" x14ac:dyDescent="0.35">
      <c r="C137" s="71" t="s">
        <v>200</v>
      </c>
      <c r="F137" t="s">
        <v>997</v>
      </c>
      <c r="L137" s="29"/>
      <c r="M137" s="29"/>
      <c r="N137" s="29"/>
      <c r="T137"/>
      <c r="U137"/>
      <c r="V137"/>
    </row>
    <row r="138" spans="3:22" x14ac:dyDescent="0.35">
      <c r="C138" s="71" t="s">
        <v>906</v>
      </c>
      <c r="F138" t="s">
        <v>963</v>
      </c>
      <c r="L138" s="29"/>
      <c r="M138" s="29"/>
      <c r="N138" s="29"/>
      <c r="T138"/>
      <c r="U138"/>
      <c r="V138"/>
    </row>
    <row r="139" spans="3:22" x14ac:dyDescent="0.35">
      <c r="C139" s="71" t="s">
        <v>903</v>
      </c>
      <c r="F139" t="s">
        <v>968</v>
      </c>
      <c r="L139" s="29"/>
      <c r="M139" s="29"/>
      <c r="N139" s="29"/>
      <c r="T139"/>
      <c r="U139"/>
      <c r="V139"/>
    </row>
    <row r="140" spans="3:22" x14ac:dyDescent="0.35">
      <c r="C140" s="71" t="s">
        <v>235</v>
      </c>
      <c r="F140" t="s">
        <v>956</v>
      </c>
      <c r="L140" s="29"/>
      <c r="M140" s="29"/>
      <c r="N140" s="29"/>
      <c r="T140"/>
      <c r="U140"/>
      <c r="V140"/>
    </row>
    <row r="141" spans="3:22" x14ac:dyDescent="0.35">
      <c r="C141" s="71" t="s">
        <v>194</v>
      </c>
      <c r="F141" t="s">
        <v>940</v>
      </c>
      <c r="L141" s="29"/>
      <c r="M141" s="29"/>
      <c r="N141" s="29"/>
      <c r="T141"/>
      <c r="U141"/>
      <c r="V141"/>
    </row>
    <row r="142" spans="3:22" x14ac:dyDescent="0.35">
      <c r="C142" s="71" t="s">
        <v>186</v>
      </c>
      <c r="F142" t="s">
        <v>948</v>
      </c>
      <c r="L142" s="29"/>
      <c r="M142" s="29"/>
      <c r="N142" s="29"/>
      <c r="T142"/>
      <c r="U142"/>
      <c r="V142"/>
    </row>
    <row r="143" spans="3:22" x14ac:dyDescent="0.35">
      <c r="C143" s="71" t="s">
        <v>902</v>
      </c>
      <c r="F143" t="s">
        <v>972</v>
      </c>
      <c r="L143" s="29"/>
      <c r="M143" s="29"/>
      <c r="N143" s="29"/>
      <c r="T143"/>
      <c r="U143"/>
      <c r="V143"/>
    </row>
    <row r="144" spans="3:22" x14ac:dyDescent="0.35">
      <c r="C144" s="71" t="s">
        <v>188</v>
      </c>
      <c r="F144" t="s">
        <v>964</v>
      </c>
      <c r="L144" s="29"/>
      <c r="M144" s="29"/>
      <c r="N144" s="29"/>
      <c r="T144"/>
      <c r="U144"/>
      <c r="V144"/>
    </row>
    <row r="145" spans="3:22" x14ac:dyDescent="0.35">
      <c r="C145" s="71" t="s">
        <v>192</v>
      </c>
      <c r="F145" t="s">
        <v>941</v>
      </c>
      <c r="L145" s="29"/>
      <c r="M145" s="29"/>
      <c r="N145" s="29"/>
      <c r="T145"/>
      <c r="U145"/>
      <c r="V145"/>
    </row>
    <row r="146" spans="3:22" x14ac:dyDescent="0.35">
      <c r="C146" s="71" t="s">
        <v>196</v>
      </c>
      <c r="F146" t="s">
        <v>949</v>
      </c>
      <c r="L146" s="29"/>
      <c r="M146" s="29"/>
      <c r="N146" s="29"/>
      <c r="T146"/>
      <c r="U146"/>
      <c r="V146"/>
    </row>
    <row r="147" spans="3:22" x14ac:dyDescent="0.35">
      <c r="C147" s="71" t="s">
        <v>225</v>
      </c>
      <c r="F147" t="s">
        <v>957</v>
      </c>
      <c r="L147" s="29"/>
      <c r="M147" s="29"/>
      <c r="N147" s="29"/>
      <c r="T147"/>
      <c r="U147"/>
      <c r="V147"/>
    </row>
    <row r="148" spans="3:22" x14ac:dyDescent="0.35">
      <c r="C148" s="71" t="s">
        <v>719</v>
      </c>
      <c r="F148" t="s">
        <v>964</v>
      </c>
      <c r="L148" s="29"/>
      <c r="M148" s="29"/>
      <c r="N148" s="29"/>
      <c r="T148"/>
      <c r="U148"/>
      <c r="V148"/>
    </row>
    <row r="149" spans="3:22" x14ac:dyDescent="0.35">
      <c r="C149" s="71" t="s">
        <v>871</v>
      </c>
      <c r="F149" t="s">
        <v>973</v>
      </c>
      <c r="L149" s="29"/>
      <c r="M149" s="29"/>
      <c r="N149" s="29"/>
      <c r="T149"/>
      <c r="U149"/>
      <c r="V149"/>
    </row>
    <row r="150" spans="3:22" x14ac:dyDescent="0.35">
      <c r="C150" s="71" t="s">
        <v>637</v>
      </c>
      <c r="F150" t="s">
        <v>977</v>
      </c>
      <c r="L150" s="29"/>
      <c r="M150" s="29"/>
      <c r="N150" s="29"/>
      <c r="T150"/>
      <c r="U150"/>
      <c r="V150"/>
    </row>
    <row r="151" spans="3:22" x14ac:dyDescent="0.35">
      <c r="F151" t="s">
        <v>987</v>
      </c>
      <c r="G151" s="29"/>
      <c r="H151" s="29"/>
      <c r="I151" s="29"/>
      <c r="J151" s="29"/>
      <c r="K151" s="29"/>
      <c r="L151" s="29"/>
      <c r="M151" s="29"/>
      <c r="N151" s="29"/>
      <c r="O151"/>
      <c r="P151"/>
      <c r="Q151"/>
      <c r="R151"/>
      <c r="S151"/>
      <c r="T151"/>
      <c r="U151"/>
      <c r="V151"/>
    </row>
    <row r="152" spans="3:22" x14ac:dyDescent="0.35">
      <c r="F152" t="s">
        <v>980</v>
      </c>
      <c r="G152" s="29"/>
      <c r="H152" s="29"/>
      <c r="I152" s="29"/>
      <c r="J152" s="29"/>
      <c r="K152" s="29"/>
      <c r="L152" s="29"/>
      <c r="M152" s="29"/>
      <c r="N152" s="29"/>
      <c r="O152"/>
      <c r="P152"/>
      <c r="Q152"/>
      <c r="R152"/>
      <c r="S152"/>
      <c r="T152"/>
      <c r="U152"/>
      <c r="V152"/>
    </row>
    <row r="153" spans="3:22" x14ac:dyDescent="0.35">
      <c r="F153" t="s">
        <v>144</v>
      </c>
      <c r="G153" s="29"/>
      <c r="H153" s="29"/>
      <c r="I153" s="29"/>
      <c r="J153" s="29"/>
      <c r="K153" s="29"/>
      <c r="L153" s="29"/>
      <c r="M153" s="29"/>
      <c r="N153" s="29"/>
      <c r="O153"/>
      <c r="P153"/>
      <c r="Q153"/>
      <c r="R153"/>
      <c r="S153"/>
      <c r="T153"/>
      <c r="U153"/>
      <c r="V153"/>
    </row>
    <row r="154" spans="3:22" x14ac:dyDescent="0.35">
      <c r="F154" t="s">
        <v>939</v>
      </c>
      <c r="J154" s="29"/>
      <c r="K154" s="29"/>
      <c r="L154" s="29"/>
      <c r="M154" s="29"/>
      <c r="N154" s="29"/>
      <c r="R154"/>
      <c r="S154"/>
      <c r="T154"/>
      <c r="U154"/>
      <c r="V154"/>
    </row>
    <row r="155" spans="3:22" x14ac:dyDescent="0.35">
      <c r="F155" t="s">
        <v>947</v>
      </c>
      <c r="J155" s="29"/>
      <c r="K155" s="29"/>
      <c r="L155" s="29"/>
      <c r="M155" s="29"/>
      <c r="N155" s="29"/>
      <c r="R155"/>
      <c r="S155"/>
      <c r="T155"/>
      <c r="U155"/>
      <c r="V155"/>
    </row>
    <row r="156" spans="3:22" x14ac:dyDescent="0.35">
      <c r="F156" t="s">
        <v>962</v>
      </c>
      <c r="J156" s="29"/>
      <c r="K156" s="29"/>
      <c r="L156" s="29"/>
      <c r="M156" s="29"/>
      <c r="N156" s="29"/>
      <c r="R156"/>
      <c r="S156"/>
      <c r="T156"/>
      <c r="U156"/>
      <c r="V156"/>
    </row>
    <row r="157" spans="3:22" x14ac:dyDescent="0.35">
      <c r="F157" t="s">
        <v>955</v>
      </c>
      <c r="J157" s="29"/>
      <c r="K157" s="29"/>
      <c r="L157" s="29"/>
      <c r="M157" s="29"/>
      <c r="N157" s="29"/>
      <c r="R157"/>
      <c r="S157"/>
      <c r="T157"/>
      <c r="U157"/>
      <c r="V157"/>
    </row>
    <row r="158" spans="3:22" x14ac:dyDescent="0.35">
      <c r="F158" t="s">
        <v>945</v>
      </c>
      <c r="J158" s="29"/>
      <c r="K158" s="29"/>
      <c r="L158" s="29"/>
      <c r="M158" s="29"/>
      <c r="N158" s="29"/>
      <c r="R158"/>
      <c r="S158"/>
      <c r="T158"/>
      <c r="U158"/>
      <c r="V158"/>
    </row>
    <row r="159" spans="3:22" x14ac:dyDescent="0.35">
      <c r="F159" t="s">
        <v>953</v>
      </c>
      <c r="J159" s="29"/>
      <c r="K159" s="29"/>
      <c r="L159" s="29"/>
      <c r="M159" s="29"/>
      <c r="N159" s="29"/>
      <c r="R159"/>
      <c r="S159"/>
      <c r="T159"/>
      <c r="U159"/>
      <c r="V159"/>
    </row>
    <row r="160" spans="3:22" x14ac:dyDescent="0.35">
      <c r="F160" t="s">
        <v>960</v>
      </c>
      <c r="J160" s="29"/>
      <c r="K160" s="29"/>
      <c r="L160" s="29"/>
      <c r="M160" s="29"/>
      <c r="N160" s="29"/>
      <c r="R160"/>
      <c r="S160"/>
      <c r="T160"/>
      <c r="U160"/>
      <c r="V160"/>
    </row>
    <row r="161" spans="6:22" x14ac:dyDescent="0.35">
      <c r="F161" t="s">
        <v>995</v>
      </c>
      <c r="J161" s="29"/>
      <c r="K161" s="29"/>
      <c r="L161" s="29"/>
      <c r="M161" s="29"/>
      <c r="N161" s="29"/>
      <c r="R161"/>
      <c r="S161"/>
      <c r="T161"/>
      <c r="U161"/>
      <c r="V161"/>
    </row>
    <row r="162" spans="6:22" x14ac:dyDescent="0.35">
      <c r="F162" t="s">
        <v>998</v>
      </c>
      <c r="J162" s="29"/>
      <c r="K162" s="29"/>
      <c r="L162" s="29"/>
      <c r="M162" s="29"/>
      <c r="N162" s="29"/>
      <c r="R162"/>
      <c r="S162"/>
      <c r="T162"/>
      <c r="U162"/>
      <c r="V162"/>
    </row>
    <row r="163" spans="6:22" x14ac:dyDescent="0.35">
      <c r="F163" t="s">
        <v>999</v>
      </c>
      <c r="J163" s="29"/>
      <c r="K163" s="29"/>
      <c r="L163" s="29"/>
      <c r="M163" s="29"/>
      <c r="N163" s="29"/>
      <c r="R163"/>
      <c r="S163"/>
      <c r="T163"/>
      <c r="U163"/>
      <c r="V163"/>
    </row>
    <row r="164" spans="6:22" x14ac:dyDescent="0.35">
      <c r="F164" t="s">
        <v>967</v>
      </c>
      <c r="J164" s="29"/>
      <c r="K164" s="29"/>
      <c r="L164" s="29"/>
      <c r="M164" s="29"/>
      <c r="N164" s="29"/>
      <c r="R164"/>
      <c r="S164"/>
      <c r="T164"/>
      <c r="U164"/>
      <c r="V164"/>
    </row>
    <row r="165" spans="6:22" x14ac:dyDescent="0.35">
      <c r="F165" t="s">
        <v>970</v>
      </c>
      <c r="J165" s="29"/>
      <c r="K165" s="29"/>
      <c r="L165" s="29"/>
      <c r="M165" s="29"/>
      <c r="N165" s="29"/>
      <c r="R165"/>
      <c r="S165"/>
      <c r="T165"/>
      <c r="U165"/>
      <c r="V165"/>
    </row>
    <row r="166" spans="6:22" x14ac:dyDescent="0.35">
      <c r="F166" t="s">
        <v>975</v>
      </c>
      <c r="J166" s="29"/>
      <c r="K166" s="29"/>
      <c r="L166" s="29"/>
      <c r="M166" s="29"/>
      <c r="N166" s="29"/>
      <c r="R166"/>
      <c r="S166"/>
      <c r="T166"/>
      <c r="U166"/>
      <c r="V166"/>
    </row>
    <row r="167" spans="6:22" x14ac:dyDescent="0.35">
      <c r="F167" t="s">
        <v>989</v>
      </c>
      <c r="J167" s="29"/>
      <c r="K167" s="29"/>
      <c r="L167" s="29"/>
      <c r="M167" s="29"/>
      <c r="N167" s="29"/>
      <c r="R167"/>
      <c r="S167"/>
      <c r="T167"/>
      <c r="U167"/>
      <c r="V167"/>
    </row>
    <row r="168" spans="6:22" x14ac:dyDescent="0.35">
      <c r="F168" t="s">
        <v>937</v>
      </c>
      <c r="J168" s="29"/>
      <c r="K168" s="29"/>
      <c r="L168" s="29"/>
      <c r="M168" s="29"/>
      <c r="N168" s="29"/>
      <c r="R168"/>
      <c r="S168"/>
      <c r="T168"/>
      <c r="U168"/>
      <c r="V168"/>
    </row>
    <row r="169" spans="6:22" x14ac:dyDescent="0.35">
      <c r="F169" t="s">
        <v>982</v>
      </c>
      <c r="J169" s="29"/>
      <c r="K169" s="29"/>
      <c r="L169" s="29"/>
      <c r="M169" s="29"/>
      <c r="N169" s="29"/>
      <c r="R169"/>
      <c r="S169"/>
      <c r="T169"/>
      <c r="U169"/>
      <c r="V169"/>
    </row>
    <row r="170" spans="6:22" x14ac:dyDescent="0.35">
      <c r="F170" t="s">
        <v>985</v>
      </c>
      <c r="J170" s="29"/>
      <c r="K170" s="29"/>
      <c r="L170" s="29"/>
      <c r="M170" s="29"/>
      <c r="N170" s="29"/>
      <c r="R170"/>
      <c r="S170"/>
      <c r="T170"/>
      <c r="U170"/>
      <c r="V170"/>
    </row>
    <row r="171" spans="6:22" x14ac:dyDescent="0.35">
      <c r="F171" t="s">
        <v>944</v>
      </c>
      <c r="J171" s="29"/>
      <c r="K171" s="29"/>
      <c r="L171" s="29"/>
      <c r="M171" s="29"/>
      <c r="N171" s="29"/>
      <c r="R171"/>
      <c r="S171"/>
      <c r="T171"/>
      <c r="U171"/>
      <c r="V171"/>
    </row>
    <row r="172" spans="6:22" x14ac:dyDescent="0.35">
      <c r="F172" t="s">
        <v>952</v>
      </c>
      <c r="J172" s="29"/>
      <c r="K172" s="29"/>
      <c r="L172" s="29"/>
      <c r="M172" s="29"/>
      <c r="N172" s="29"/>
      <c r="R172"/>
      <c r="S172"/>
      <c r="T172"/>
      <c r="U172"/>
      <c r="V172"/>
    </row>
    <row r="173" spans="6:22" x14ac:dyDescent="0.35">
      <c r="J173" s="29"/>
      <c r="K173" s="29"/>
      <c r="L173" s="29"/>
      <c r="M173" s="29"/>
      <c r="N173" s="29"/>
      <c r="R173"/>
      <c r="S173"/>
      <c r="T173"/>
      <c r="U173"/>
      <c r="V173"/>
    </row>
    <row r="174" spans="6:22" x14ac:dyDescent="0.35">
      <c r="J174" s="29"/>
      <c r="K174" s="29"/>
      <c r="L174" s="29"/>
      <c r="M174" s="29"/>
      <c r="N174" s="29"/>
      <c r="R174"/>
      <c r="S174"/>
      <c r="T174"/>
      <c r="U174"/>
      <c r="V174"/>
    </row>
    <row r="175" spans="6:22" x14ac:dyDescent="0.35">
      <c r="J175" s="29"/>
      <c r="K175" s="29"/>
      <c r="L175" s="29"/>
      <c r="M175" s="29"/>
      <c r="N175" s="29"/>
      <c r="R175"/>
      <c r="S175"/>
      <c r="T175"/>
      <c r="U175"/>
      <c r="V175"/>
    </row>
    <row r="176" spans="6:22" x14ac:dyDescent="0.35">
      <c r="J176" s="29"/>
      <c r="K176" s="29"/>
      <c r="L176" s="29"/>
      <c r="M176" s="29"/>
      <c r="N176" s="29"/>
      <c r="R176"/>
      <c r="S176"/>
      <c r="T176"/>
      <c r="U176"/>
      <c r="V176"/>
    </row>
    <row r="177" spans="10:22" x14ac:dyDescent="0.35">
      <c r="J177" s="29"/>
      <c r="K177" s="29"/>
      <c r="L177" s="29"/>
      <c r="M177" s="29"/>
      <c r="N177" s="29"/>
      <c r="R177"/>
      <c r="S177"/>
      <c r="T177"/>
      <c r="U177"/>
      <c r="V177"/>
    </row>
    <row r="178" spans="10:22" x14ac:dyDescent="0.35">
      <c r="J178" s="29"/>
      <c r="K178" s="29"/>
      <c r="L178" s="29"/>
      <c r="M178" s="29"/>
      <c r="N178" s="29"/>
      <c r="R178"/>
      <c r="S178"/>
      <c r="T178"/>
      <c r="U178"/>
      <c r="V178"/>
    </row>
    <row r="179" spans="10:22" x14ac:dyDescent="0.35">
      <c r="J179" s="29"/>
      <c r="K179" s="29"/>
      <c r="L179" s="29"/>
      <c r="M179" s="29"/>
      <c r="N179" s="29"/>
      <c r="R179"/>
      <c r="S179"/>
      <c r="T179"/>
      <c r="U179"/>
      <c r="V179"/>
    </row>
    <row r="180" spans="10:22" x14ac:dyDescent="0.35">
      <c r="J180" s="29"/>
      <c r="K180" s="29"/>
      <c r="L180" s="29"/>
      <c r="M180" s="29"/>
      <c r="N180" s="29"/>
      <c r="R180"/>
      <c r="S180"/>
      <c r="T180"/>
      <c r="U180"/>
      <c r="V180"/>
    </row>
    <row r="181" spans="10:22" x14ac:dyDescent="0.35">
      <c r="J181" s="29"/>
      <c r="K181" s="29"/>
      <c r="L181" s="29"/>
      <c r="M181" s="29"/>
      <c r="N181" s="29"/>
      <c r="R181"/>
      <c r="S181"/>
      <c r="T181"/>
      <c r="U181"/>
      <c r="V181"/>
    </row>
    <row r="182" spans="10:22" x14ac:dyDescent="0.35">
      <c r="J182" s="29"/>
      <c r="K182" s="29"/>
      <c r="L182" s="29"/>
      <c r="M182" s="29"/>
      <c r="N182" s="29"/>
      <c r="R182"/>
      <c r="S182"/>
      <c r="T182"/>
      <c r="U182"/>
      <c r="V182"/>
    </row>
    <row r="183" spans="10:22" x14ac:dyDescent="0.35">
      <c r="J183" s="29"/>
      <c r="K183" s="29"/>
      <c r="L183" s="29"/>
      <c r="M183" s="29"/>
      <c r="N183" s="29"/>
      <c r="R183"/>
      <c r="S183"/>
      <c r="T183"/>
      <c r="U183"/>
      <c r="V183"/>
    </row>
    <row r="184" spans="10:22" x14ac:dyDescent="0.35">
      <c r="J184" s="29"/>
      <c r="K184" s="29"/>
      <c r="L184" s="29"/>
      <c r="M184" s="29"/>
      <c r="N184" s="29"/>
      <c r="R184"/>
      <c r="S184"/>
      <c r="T184"/>
      <c r="U184"/>
      <c r="V184"/>
    </row>
  </sheetData>
  <sortState ref="B111:B128">
    <sortCondition ref="B110"/>
  </sortState>
  <customSheetViews>
    <customSheetView guid="{8E7A659F-1F78-41E1-A901-E72DF8119CBB}" hiddenColumns="1" state="hidden" topLeftCell="B3">
      <selection activeCell="B36" sqref="B36"/>
      <pageMargins left="0.7" right="0.7" top="0.75" bottom="0.75" header="0.3" footer="0.3"/>
      <pageSetup orientation="portrait" r:id="rId1"/>
    </customSheetView>
    <customSheetView guid="{12AE7722-B0A3-4C2A-98B5-2DE188FD685E}" showPageBreaks="1" printArea="1" hiddenColumns="1" state="hidden" topLeftCell="B3">
      <selection activeCell="B36" sqref="B36"/>
      <pageMargins left="0.7" right="0.7" top="0.75" bottom="0.75" header="0.3" footer="0.3"/>
      <pageSetup orientation="portrait" r:id="rId2"/>
    </customSheetView>
    <customSheetView guid="{04AB7A58-4366-4A28-AC89-CED3F78B7D40}" showPageBreaks="1" printArea="1" hiddenColumns="1" state="hidden" topLeftCell="B3">
      <selection activeCell="B36" sqref="B36"/>
      <pageMargins left="0.7" right="0.7" top="0.75" bottom="0.75" header="0.3" footer="0.3"/>
      <pageSetup orientation="portrait" r:id="rId3"/>
    </customSheetView>
  </customSheetViews>
  <pageMargins left="0.7" right="0.7" top="0.75" bottom="0.75" header="0.3" footer="0.3"/>
  <pageSetup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workbookViewId="0">
      <selection activeCell="N7" sqref="N7"/>
    </sheetView>
  </sheetViews>
  <sheetFormatPr defaultRowHeight="14.5" x14ac:dyDescent="0.35"/>
  <sheetData>
    <row r="1" spans="2:9" x14ac:dyDescent="0.35">
      <c r="B1" s="9" t="s">
        <v>853</v>
      </c>
    </row>
    <row r="3" spans="2:9" ht="58" x14ac:dyDescent="0.35">
      <c r="B3" s="245" t="s">
        <v>64</v>
      </c>
      <c r="C3" s="246" t="s">
        <v>152</v>
      </c>
      <c r="D3" s="246" t="s">
        <v>116</v>
      </c>
      <c r="E3" s="246" t="s">
        <v>126</v>
      </c>
      <c r="F3" s="246" t="s">
        <v>101</v>
      </c>
      <c r="G3" s="246" t="s">
        <v>146</v>
      </c>
      <c r="H3" s="246" t="s">
        <v>7</v>
      </c>
      <c r="I3" s="247" t="s">
        <v>164</v>
      </c>
    </row>
    <row r="4" spans="2:9" x14ac:dyDescent="0.35">
      <c r="B4" s="248" t="s">
        <v>430</v>
      </c>
      <c r="C4" s="98" t="s">
        <v>774</v>
      </c>
      <c r="D4" s="98" t="s">
        <v>440</v>
      </c>
      <c r="E4" s="98" t="s">
        <v>490</v>
      </c>
      <c r="F4" s="98" t="s">
        <v>483</v>
      </c>
      <c r="G4" s="98" t="s">
        <v>442</v>
      </c>
      <c r="H4" s="98" t="s">
        <v>634</v>
      </c>
      <c r="I4" s="249" t="s">
        <v>439</v>
      </c>
    </row>
    <row r="5" spans="2:9" x14ac:dyDescent="0.35">
      <c r="B5" s="248" t="s">
        <v>771</v>
      </c>
      <c r="C5" s="98" t="s">
        <v>436</v>
      </c>
      <c r="D5" s="98" t="s">
        <v>441</v>
      </c>
      <c r="E5" s="98" t="s">
        <v>491</v>
      </c>
      <c r="F5" s="98" t="s">
        <v>484</v>
      </c>
      <c r="G5" s="39"/>
      <c r="H5" s="98" t="s">
        <v>429</v>
      </c>
      <c r="I5" s="250"/>
    </row>
    <row r="6" spans="2:9" x14ac:dyDescent="0.35">
      <c r="B6" s="248" t="s">
        <v>431</v>
      </c>
      <c r="C6" s="98" t="s">
        <v>437</v>
      </c>
      <c r="D6" s="98" t="s">
        <v>776</v>
      </c>
      <c r="E6" s="98" t="s">
        <v>492</v>
      </c>
      <c r="F6" s="98" t="s">
        <v>485</v>
      </c>
      <c r="G6" s="39"/>
      <c r="H6" s="98" t="s">
        <v>777</v>
      </c>
      <c r="I6" s="250"/>
    </row>
    <row r="7" spans="2:9" x14ac:dyDescent="0.35">
      <c r="B7" s="248" t="s">
        <v>772</v>
      </c>
      <c r="C7" s="98" t="s">
        <v>438</v>
      </c>
      <c r="D7" s="39"/>
      <c r="E7" s="98" t="s">
        <v>493</v>
      </c>
      <c r="F7" s="98" t="s">
        <v>486</v>
      </c>
      <c r="G7" s="39"/>
      <c r="H7" s="98" t="s">
        <v>778</v>
      </c>
      <c r="I7" s="250"/>
    </row>
    <row r="8" spans="2:9" x14ac:dyDescent="0.35">
      <c r="B8" s="248" t="s">
        <v>432</v>
      </c>
      <c r="C8" s="98" t="s">
        <v>775</v>
      </c>
      <c r="D8" s="39"/>
      <c r="E8" s="98" t="s">
        <v>494</v>
      </c>
      <c r="F8" s="39"/>
      <c r="G8" s="39"/>
      <c r="H8" s="98" t="s">
        <v>443</v>
      </c>
      <c r="I8" s="250"/>
    </row>
    <row r="9" spans="2:9" x14ac:dyDescent="0.35">
      <c r="B9" s="248" t="s">
        <v>773</v>
      </c>
      <c r="C9" s="39"/>
      <c r="D9" s="39"/>
      <c r="E9" s="39"/>
      <c r="F9" s="39"/>
      <c r="G9" s="39"/>
      <c r="H9" s="98" t="s">
        <v>455</v>
      </c>
      <c r="I9" s="250"/>
    </row>
    <row r="10" spans="2:9" x14ac:dyDescent="0.35">
      <c r="B10" s="248" t="s">
        <v>433</v>
      </c>
      <c r="C10" s="39"/>
      <c r="D10" s="39"/>
      <c r="E10" s="39"/>
      <c r="F10" s="39"/>
      <c r="G10" s="39"/>
      <c r="H10" s="98" t="s">
        <v>444</v>
      </c>
      <c r="I10" s="250"/>
    </row>
    <row r="11" spans="2:9" x14ac:dyDescent="0.35">
      <c r="B11" s="248" t="s">
        <v>434</v>
      </c>
      <c r="C11" s="39"/>
      <c r="D11" s="39"/>
      <c r="E11" s="39"/>
      <c r="F11" s="39"/>
      <c r="G11" s="39"/>
      <c r="H11" s="98" t="s">
        <v>445</v>
      </c>
      <c r="I11" s="250"/>
    </row>
    <row r="12" spans="2:9" x14ac:dyDescent="0.35">
      <c r="B12" s="248" t="s">
        <v>435</v>
      </c>
      <c r="C12" s="39"/>
      <c r="D12" s="39"/>
      <c r="E12" s="39"/>
      <c r="F12" s="39"/>
      <c r="G12" s="39"/>
      <c r="H12" s="98" t="s">
        <v>779</v>
      </c>
      <c r="I12" s="250"/>
    </row>
    <row r="13" spans="2:9" x14ac:dyDescent="0.35">
      <c r="B13" s="251"/>
      <c r="C13" s="39"/>
      <c r="D13" s="39"/>
      <c r="E13" s="39"/>
      <c r="F13" s="39"/>
      <c r="G13" s="39"/>
      <c r="H13" s="98" t="s">
        <v>780</v>
      </c>
      <c r="I13" s="250"/>
    </row>
    <row r="14" spans="2:9" x14ac:dyDescent="0.35">
      <c r="B14" s="251"/>
      <c r="C14" s="39"/>
      <c r="D14" s="39"/>
      <c r="E14" s="39"/>
      <c r="F14" s="39"/>
      <c r="G14" s="39"/>
      <c r="H14" s="98" t="s">
        <v>48</v>
      </c>
      <c r="I14" s="250"/>
    </row>
    <row r="15" spans="2:9" x14ac:dyDescent="0.35">
      <c r="B15" s="251"/>
      <c r="C15" s="39"/>
      <c r="D15" s="39"/>
      <c r="E15" s="39"/>
      <c r="F15" s="39"/>
      <c r="G15" s="39"/>
      <c r="H15" s="98" t="s">
        <v>51</v>
      </c>
      <c r="I15" s="250"/>
    </row>
    <row r="16" spans="2:9" x14ac:dyDescent="0.35">
      <c r="B16" s="251"/>
      <c r="C16" s="39"/>
      <c r="D16" s="39"/>
      <c r="E16" s="39"/>
      <c r="F16" s="39"/>
      <c r="G16" s="39"/>
      <c r="H16" s="98" t="s">
        <v>56</v>
      </c>
      <c r="I16" s="250"/>
    </row>
    <row r="17" spans="2:9" x14ac:dyDescent="0.35">
      <c r="B17" s="252"/>
      <c r="C17" s="253"/>
      <c r="D17" s="253"/>
      <c r="E17" s="253"/>
      <c r="F17" s="253"/>
      <c r="G17" s="253"/>
      <c r="H17" s="254" t="s">
        <v>60</v>
      </c>
      <c r="I17" s="255"/>
    </row>
    <row r="18" spans="2:9" x14ac:dyDescent="0.35">
      <c r="B18" s="29"/>
      <c r="C18" s="29"/>
      <c r="D18" s="29"/>
      <c r="E18" s="29"/>
      <c r="F18" s="29"/>
      <c r="G18" s="29"/>
      <c r="H18" s="29"/>
      <c r="I18" s="29"/>
    </row>
    <row r="19" spans="2:9" x14ac:dyDescent="0.35">
      <c r="C19" s="29"/>
      <c r="D19" s="29"/>
      <c r="E19" s="29"/>
      <c r="F19" s="29"/>
      <c r="G19" s="29"/>
      <c r="H19" s="29"/>
      <c r="I19" s="29"/>
    </row>
  </sheetData>
  <customSheetViews>
    <customSheetView guid="{8E7A659F-1F78-41E1-A901-E72DF8119CBB}" state="hidden">
      <selection activeCell="N7" sqref="N7"/>
      <pageMargins left="0.7" right="0.7" top="0.75" bottom="0.75" header="0.3" footer="0.3"/>
      <pageSetup orientation="portrait" r:id="rId1"/>
    </customSheetView>
    <customSheetView guid="{12AE7722-B0A3-4C2A-98B5-2DE188FD685E}" showPageBreaks="1" printArea="1" state="hidden">
      <selection activeCell="N7" sqref="N7"/>
      <pageMargins left="0.7" right="0.7" top="0.75" bottom="0.75" header="0.3" footer="0.3"/>
      <pageSetup orientation="portrait" r:id="rId2"/>
    </customSheetView>
    <customSheetView guid="{04AB7A58-4366-4A28-AC89-CED3F78B7D40}" showPageBreaks="1" printArea="1" state="hidden">
      <selection activeCell="N7" sqref="N7"/>
      <pageMargins left="0.7" right="0.7" top="0.75" bottom="0.75" header="0.3" footer="0.3"/>
      <pageSetup orientation="portrait" r:id="rId3"/>
    </customSheetView>
  </customSheetViews>
  <pageMargins left="0.7" right="0.7" top="0.75" bottom="0.75" header="0.3" footer="0.3"/>
  <pageSetup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4"/>
  <sheetViews>
    <sheetView topLeftCell="D13" workbookViewId="0">
      <selection activeCell="N6" sqref="N6"/>
    </sheetView>
  </sheetViews>
  <sheetFormatPr defaultRowHeight="14.5" x14ac:dyDescent="0.35"/>
  <cols>
    <col min="1" max="1" width="23.81640625" customWidth="1"/>
    <col min="2" max="2" width="13.81640625" customWidth="1"/>
    <col min="3" max="3" width="55.7265625" style="29" customWidth="1"/>
    <col min="4" max="4" width="11.81640625" style="29" customWidth="1"/>
    <col min="5" max="5" width="11.26953125" customWidth="1"/>
    <col min="6" max="6" width="11.453125" customWidth="1"/>
    <col min="7" max="7" width="17.453125" style="29" customWidth="1"/>
    <col min="8" max="8" width="57.7265625" style="60" customWidth="1"/>
    <col min="9" max="9" width="28.7265625" customWidth="1"/>
    <col min="10" max="11" width="10.1796875" customWidth="1"/>
    <col min="12" max="12" width="11.54296875" customWidth="1"/>
    <col min="13" max="13" width="18.26953125" bestFit="1" customWidth="1"/>
  </cols>
  <sheetData>
    <row r="1" spans="1:12" s="37" customFormat="1" ht="29" x14ac:dyDescent="0.35">
      <c r="A1" s="182" t="s">
        <v>2</v>
      </c>
      <c r="B1" s="183" t="s">
        <v>4</v>
      </c>
      <c r="C1" s="183" t="s">
        <v>6</v>
      </c>
      <c r="D1" s="183" t="s">
        <v>3</v>
      </c>
      <c r="E1" s="183" t="s">
        <v>1</v>
      </c>
      <c r="F1" s="183" t="s">
        <v>754</v>
      </c>
      <c r="G1" s="183" t="s">
        <v>581</v>
      </c>
      <c r="H1" s="190" t="s">
        <v>747</v>
      </c>
      <c r="I1" s="183" t="s">
        <v>746</v>
      </c>
      <c r="J1" s="183"/>
      <c r="K1" s="183" t="s">
        <v>753</v>
      </c>
      <c r="L1" s="183" t="s">
        <v>752</v>
      </c>
    </row>
    <row r="3" spans="1:12" s="29" customFormat="1" ht="29" x14ac:dyDescent="0.35">
      <c r="A3" s="145" t="s">
        <v>421</v>
      </c>
      <c r="B3" s="119" t="s">
        <v>4</v>
      </c>
      <c r="C3" s="145" t="s">
        <v>6</v>
      </c>
      <c r="D3" s="145" t="s">
        <v>3</v>
      </c>
      <c r="E3" s="87" t="s">
        <v>313</v>
      </c>
      <c r="F3" s="145" t="s">
        <v>1</v>
      </c>
      <c r="G3" s="119" t="s">
        <v>754</v>
      </c>
      <c r="H3" s="191" t="s">
        <v>581</v>
      </c>
      <c r="I3" s="145" t="s">
        <v>765</v>
      </c>
      <c r="J3" s="121" t="s">
        <v>746</v>
      </c>
      <c r="K3" s="135" t="s">
        <v>753</v>
      </c>
      <c r="L3" s="135" t="s">
        <v>752</v>
      </c>
    </row>
    <row r="4" spans="1:12" ht="43.5" x14ac:dyDescent="0.35">
      <c r="A4" s="166" t="s">
        <v>755</v>
      </c>
      <c r="B4" s="72" t="s">
        <v>69</v>
      </c>
      <c r="C4" s="120" t="s">
        <v>71</v>
      </c>
      <c r="D4" s="72" t="s">
        <v>16</v>
      </c>
      <c r="E4" s="71">
        <v>1</v>
      </c>
      <c r="F4" s="72" t="s">
        <v>179</v>
      </c>
      <c r="G4" s="72" t="s">
        <v>430</v>
      </c>
      <c r="H4" s="120" t="s">
        <v>710</v>
      </c>
      <c r="I4" s="72" t="s">
        <v>215</v>
      </c>
      <c r="J4" s="158">
        <v>2</v>
      </c>
      <c r="K4" s="58"/>
      <c r="L4" s="159" t="e">
        <f>K4/I4</f>
        <v>#VALUE!</v>
      </c>
    </row>
    <row r="5" spans="1:12" x14ac:dyDescent="0.35">
      <c r="A5" s="167"/>
      <c r="B5" s="166" t="s">
        <v>75</v>
      </c>
      <c r="C5" s="120" t="s">
        <v>76</v>
      </c>
      <c r="D5" s="71" t="s">
        <v>16</v>
      </c>
      <c r="E5" s="71">
        <v>5</v>
      </c>
      <c r="F5" s="72" t="s">
        <v>174</v>
      </c>
      <c r="G5" s="72" t="s">
        <v>431</v>
      </c>
      <c r="H5" s="120" t="s">
        <v>720</v>
      </c>
      <c r="I5" s="72" t="s">
        <v>215</v>
      </c>
      <c r="J5" s="180">
        <v>3</v>
      </c>
      <c r="K5" s="58"/>
      <c r="L5" s="159" t="e">
        <f t="shared" ref="L5:L68" si="0">K5/I5</f>
        <v>#VALUE!</v>
      </c>
    </row>
    <row r="6" spans="1:12" ht="29" x14ac:dyDescent="0.35">
      <c r="A6" s="167"/>
      <c r="B6" s="166" t="s">
        <v>78</v>
      </c>
      <c r="C6" s="131" t="s">
        <v>79</v>
      </c>
      <c r="D6" s="166" t="s">
        <v>20</v>
      </c>
      <c r="E6" s="71">
        <v>7</v>
      </c>
      <c r="F6" s="166" t="s">
        <v>181</v>
      </c>
      <c r="G6" s="166" t="s">
        <v>475</v>
      </c>
      <c r="H6" s="131" t="s">
        <v>721</v>
      </c>
      <c r="I6" s="72" t="s">
        <v>186</v>
      </c>
      <c r="J6" s="180">
        <v>5</v>
      </c>
      <c r="K6" s="58"/>
      <c r="L6" s="159" t="e">
        <f t="shared" si="0"/>
        <v>#VALUE!</v>
      </c>
    </row>
    <row r="7" spans="1:12" x14ac:dyDescent="0.35">
      <c r="A7" s="167"/>
      <c r="B7" s="163"/>
      <c r="C7" s="132"/>
      <c r="D7" s="163"/>
      <c r="F7" s="163"/>
      <c r="G7" s="174" t="s">
        <v>474</v>
      </c>
      <c r="H7" s="120" t="s">
        <v>712</v>
      </c>
      <c r="I7" s="72" t="s">
        <v>266</v>
      </c>
      <c r="J7" s="180">
        <v>5</v>
      </c>
      <c r="K7" s="58"/>
      <c r="L7" s="159" t="e">
        <f t="shared" si="0"/>
        <v>#VALUE!</v>
      </c>
    </row>
    <row r="8" spans="1:12" ht="29" x14ac:dyDescent="0.35">
      <c r="A8" s="167"/>
      <c r="B8" s="174" t="s">
        <v>81</v>
      </c>
      <c r="C8" s="120" t="s">
        <v>82</v>
      </c>
      <c r="D8" s="72" t="s">
        <v>80</v>
      </c>
      <c r="E8" s="71">
        <v>2</v>
      </c>
      <c r="F8" s="72" t="s">
        <v>172</v>
      </c>
      <c r="G8" s="72" t="s">
        <v>432</v>
      </c>
      <c r="H8" s="120" t="s">
        <v>722</v>
      </c>
      <c r="I8" s="72" t="s">
        <v>227</v>
      </c>
      <c r="J8" s="180">
        <v>5</v>
      </c>
      <c r="K8" s="58"/>
      <c r="L8" s="159" t="e">
        <f t="shared" si="0"/>
        <v>#VALUE!</v>
      </c>
    </row>
    <row r="9" spans="1:12" ht="29" x14ac:dyDescent="0.35">
      <c r="A9" s="167"/>
      <c r="B9" s="178" t="s">
        <v>85</v>
      </c>
      <c r="C9" s="131" t="s">
        <v>86</v>
      </c>
      <c r="D9" s="166" t="s">
        <v>24</v>
      </c>
      <c r="E9" s="71">
        <v>11</v>
      </c>
      <c r="F9" s="166" t="s">
        <v>182</v>
      </c>
      <c r="G9" s="166" t="s">
        <v>476</v>
      </c>
      <c r="H9" s="123" t="s">
        <v>723</v>
      </c>
      <c r="I9" s="72" t="s">
        <v>186</v>
      </c>
      <c r="J9" s="180">
        <v>5</v>
      </c>
      <c r="K9" s="58"/>
      <c r="L9" s="159" t="e">
        <f t="shared" si="0"/>
        <v>#VALUE!</v>
      </c>
    </row>
    <row r="10" spans="1:12" x14ac:dyDescent="0.35">
      <c r="A10" s="167"/>
      <c r="B10" s="167"/>
      <c r="C10" s="132"/>
      <c r="D10" s="163"/>
      <c r="F10" s="163"/>
      <c r="G10" s="174" t="s">
        <v>477</v>
      </c>
      <c r="H10" s="123" t="s">
        <v>724</v>
      </c>
      <c r="I10" s="72" t="s">
        <v>270</v>
      </c>
      <c r="J10" s="180">
        <v>5</v>
      </c>
      <c r="K10" s="58"/>
      <c r="L10" s="159" t="e">
        <f t="shared" si="0"/>
        <v>#VALUE!</v>
      </c>
    </row>
    <row r="11" spans="1:12" ht="29" x14ac:dyDescent="0.35">
      <c r="A11" s="167"/>
      <c r="B11" s="72" t="s">
        <v>88</v>
      </c>
      <c r="C11" s="120" t="s">
        <v>90</v>
      </c>
      <c r="D11" s="72" t="s">
        <v>12</v>
      </c>
      <c r="E11" s="71" t="s">
        <v>688</v>
      </c>
      <c r="F11" s="72" t="s">
        <v>183</v>
      </c>
      <c r="G11" s="72" t="s">
        <v>433</v>
      </c>
      <c r="H11" s="123" t="s">
        <v>725</v>
      </c>
      <c r="I11" s="72" t="s">
        <v>186</v>
      </c>
      <c r="J11" s="180">
        <v>5</v>
      </c>
      <c r="K11" s="58"/>
      <c r="L11" s="159" t="e">
        <f t="shared" si="0"/>
        <v>#VALUE!</v>
      </c>
    </row>
    <row r="12" spans="1:12" ht="29" x14ac:dyDescent="0.35">
      <c r="A12" s="163"/>
      <c r="B12" s="72" t="s">
        <v>92</v>
      </c>
      <c r="C12" s="120" t="s">
        <v>93</v>
      </c>
      <c r="D12" s="72" t="s">
        <v>16</v>
      </c>
      <c r="E12" s="71">
        <v>4</v>
      </c>
      <c r="F12" s="72" t="s">
        <v>177</v>
      </c>
      <c r="G12" s="72" t="s">
        <v>434</v>
      </c>
      <c r="H12" s="123" t="s">
        <v>726</v>
      </c>
      <c r="I12" s="72" t="s">
        <v>228</v>
      </c>
      <c r="J12" s="180">
        <v>5</v>
      </c>
      <c r="K12" s="58"/>
      <c r="L12" s="159" t="e">
        <f t="shared" si="0"/>
        <v>#VALUE!</v>
      </c>
    </row>
    <row r="13" spans="1:12" ht="29" x14ac:dyDescent="0.35">
      <c r="A13" s="58"/>
      <c r="B13" s="72" t="s">
        <v>96</v>
      </c>
      <c r="C13" s="120" t="s">
        <v>98</v>
      </c>
      <c r="D13" s="72" t="s">
        <v>95</v>
      </c>
      <c r="E13" s="71">
        <v>6</v>
      </c>
      <c r="F13" s="72" t="s">
        <v>170</v>
      </c>
      <c r="G13" s="72" t="s">
        <v>435</v>
      </c>
      <c r="H13" s="123" t="s">
        <v>727</v>
      </c>
      <c r="I13" s="72" t="s">
        <v>198</v>
      </c>
      <c r="J13" s="180">
        <v>2</v>
      </c>
      <c r="K13" s="58"/>
      <c r="L13" s="159" t="e">
        <f t="shared" si="0"/>
        <v>#VALUE!</v>
      </c>
    </row>
    <row r="14" spans="1:12" ht="29" x14ac:dyDescent="0.35">
      <c r="A14" s="166" t="s">
        <v>152</v>
      </c>
      <c r="B14" s="166" t="s">
        <v>155</v>
      </c>
      <c r="C14" s="131" t="s">
        <v>157</v>
      </c>
      <c r="D14" s="166" t="s">
        <v>80</v>
      </c>
      <c r="E14" s="71">
        <v>3</v>
      </c>
      <c r="F14" s="166" t="s">
        <v>154</v>
      </c>
      <c r="G14" s="166" t="s">
        <v>498</v>
      </c>
      <c r="H14" s="123" t="s">
        <v>730</v>
      </c>
      <c r="I14" s="72" t="s">
        <v>186</v>
      </c>
      <c r="J14" s="180">
        <v>5</v>
      </c>
      <c r="K14" s="58"/>
      <c r="L14" s="159" t="e">
        <f t="shared" si="0"/>
        <v>#VALUE!</v>
      </c>
    </row>
    <row r="15" spans="1:12" x14ac:dyDescent="0.35">
      <c r="A15" s="167"/>
      <c r="B15" s="167"/>
      <c r="C15" s="132"/>
      <c r="D15" s="163"/>
      <c r="E15" s="71">
        <v>4</v>
      </c>
      <c r="F15" s="174" t="s">
        <v>154</v>
      </c>
      <c r="G15" s="174" t="s">
        <v>499</v>
      </c>
      <c r="H15" s="123" t="s">
        <v>232</v>
      </c>
      <c r="I15" s="72" t="s">
        <v>227</v>
      </c>
      <c r="J15" s="180">
        <v>5</v>
      </c>
      <c r="K15" s="58"/>
      <c r="L15" s="159" t="e">
        <f t="shared" si="0"/>
        <v>#VALUE!</v>
      </c>
    </row>
    <row r="16" spans="1:12" ht="43.5" x14ac:dyDescent="0.35">
      <c r="A16" s="167"/>
      <c r="B16" s="72" t="s">
        <v>159</v>
      </c>
      <c r="C16" s="120" t="s">
        <v>160</v>
      </c>
      <c r="D16" s="72" t="s">
        <v>24</v>
      </c>
      <c r="E16" s="71">
        <v>9</v>
      </c>
      <c r="F16" s="72" t="s">
        <v>158</v>
      </c>
      <c r="G16" s="72" t="s">
        <v>436</v>
      </c>
      <c r="H16" s="123" t="s">
        <v>716</v>
      </c>
      <c r="I16" s="72" t="s">
        <v>728</v>
      </c>
      <c r="J16" s="180">
        <v>5</v>
      </c>
      <c r="K16" s="58"/>
      <c r="L16" s="159" t="e">
        <f t="shared" si="0"/>
        <v>#VALUE!</v>
      </c>
    </row>
    <row r="17" spans="1:12" ht="43.5" x14ac:dyDescent="0.35">
      <c r="A17" s="167"/>
      <c r="B17" s="72" t="s">
        <v>161</v>
      </c>
      <c r="C17" s="120" t="s">
        <v>162</v>
      </c>
      <c r="D17" s="72" t="s">
        <v>12</v>
      </c>
      <c r="E17" s="71">
        <v>8</v>
      </c>
      <c r="F17" s="72" t="s">
        <v>55</v>
      </c>
      <c r="G17" s="72" t="s">
        <v>437</v>
      </c>
      <c r="H17" s="123" t="s">
        <v>729</v>
      </c>
      <c r="I17" s="72" t="s">
        <v>213</v>
      </c>
      <c r="J17" s="180">
        <v>5</v>
      </c>
      <c r="K17" s="58"/>
      <c r="L17" s="159" t="e">
        <f t="shared" si="0"/>
        <v>#VALUE!</v>
      </c>
    </row>
    <row r="18" spans="1:12" ht="29" x14ac:dyDescent="0.35">
      <c r="A18" s="163"/>
      <c r="B18" s="72" t="s">
        <v>163</v>
      </c>
      <c r="C18" s="120" t="s">
        <v>98</v>
      </c>
      <c r="D18" s="72" t="s">
        <v>65</v>
      </c>
      <c r="E18" s="71" t="s">
        <v>757</v>
      </c>
      <c r="F18" s="72" t="s">
        <v>170</v>
      </c>
      <c r="G18" s="72" t="s">
        <v>438</v>
      </c>
      <c r="H18" s="123" t="s">
        <v>727</v>
      </c>
      <c r="I18" s="72" t="s">
        <v>198</v>
      </c>
      <c r="J18" s="180">
        <v>2</v>
      </c>
      <c r="K18" s="58"/>
      <c r="L18" s="159" t="e">
        <f t="shared" si="0"/>
        <v>#VALUE!</v>
      </c>
    </row>
    <row r="19" spans="1:12" ht="58" x14ac:dyDescent="0.35">
      <c r="A19" s="166" t="s">
        <v>116</v>
      </c>
      <c r="B19" s="72" t="s">
        <v>120</v>
      </c>
      <c r="C19" s="120" t="s">
        <v>121</v>
      </c>
      <c r="D19" s="72" t="s">
        <v>119</v>
      </c>
      <c r="E19" s="71" t="s">
        <v>760</v>
      </c>
      <c r="F19" s="72" t="s">
        <v>118</v>
      </c>
      <c r="G19" s="72" t="s">
        <v>440</v>
      </c>
      <c r="H19" s="123" t="s">
        <v>741</v>
      </c>
      <c r="I19" s="72" t="s">
        <v>227</v>
      </c>
      <c r="J19" s="180">
        <v>5</v>
      </c>
      <c r="K19" s="58"/>
      <c r="L19" s="159" t="e">
        <f t="shared" si="0"/>
        <v>#VALUE!</v>
      </c>
    </row>
    <row r="20" spans="1:12" ht="29" x14ac:dyDescent="0.35">
      <c r="A20" s="167"/>
      <c r="B20" s="166" t="s">
        <v>123</v>
      </c>
      <c r="C20" s="120" t="s">
        <v>98</v>
      </c>
      <c r="D20" s="72" t="s">
        <v>80</v>
      </c>
      <c r="E20" s="71" t="s">
        <v>759</v>
      </c>
      <c r="F20" s="72" t="s">
        <v>176</v>
      </c>
      <c r="G20" s="72" t="s">
        <v>441</v>
      </c>
      <c r="H20" s="123" t="s">
        <v>727</v>
      </c>
      <c r="I20" s="72" t="s">
        <v>198</v>
      </c>
      <c r="J20" s="180">
        <v>2</v>
      </c>
      <c r="K20" s="58"/>
      <c r="L20" s="159" t="e">
        <f t="shared" si="0"/>
        <v>#VALUE!</v>
      </c>
    </row>
    <row r="21" spans="1:12" ht="43.5" x14ac:dyDescent="0.35">
      <c r="A21" s="167"/>
      <c r="B21" s="166" t="s">
        <v>124</v>
      </c>
      <c r="C21" s="131" t="s">
        <v>204</v>
      </c>
      <c r="D21" s="166" t="s">
        <v>24</v>
      </c>
      <c r="E21" s="71">
        <v>3</v>
      </c>
      <c r="F21" s="166" t="s">
        <v>55</v>
      </c>
      <c r="G21" s="166" t="s">
        <v>487</v>
      </c>
      <c r="H21" s="123" t="s">
        <v>742</v>
      </c>
      <c r="I21" s="72" t="s">
        <v>186</v>
      </c>
      <c r="J21" s="180">
        <v>5</v>
      </c>
      <c r="K21" s="58"/>
      <c r="L21" s="159" t="e">
        <f t="shared" si="0"/>
        <v>#VALUE!</v>
      </c>
    </row>
    <row r="22" spans="1:12" x14ac:dyDescent="0.35">
      <c r="A22" s="167"/>
      <c r="B22" s="167"/>
      <c r="C22" s="133"/>
      <c r="D22" s="167"/>
      <c r="F22" s="167"/>
      <c r="G22" s="178" t="s">
        <v>489</v>
      </c>
      <c r="H22" s="123" t="s">
        <v>743</v>
      </c>
      <c r="I22" s="72" t="s">
        <v>200</v>
      </c>
      <c r="J22" s="180">
        <v>5</v>
      </c>
      <c r="K22" s="58"/>
      <c r="L22" s="159" t="e">
        <f t="shared" si="0"/>
        <v>#VALUE!</v>
      </c>
    </row>
    <row r="23" spans="1:12" x14ac:dyDescent="0.35">
      <c r="A23" s="163"/>
      <c r="B23" s="163"/>
      <c r="C23" s="132"/>
      <c r="D23" s="163"/>
      <c r="F23" s="163"/>
      <c r="G23" s="174" t="s">
        <v>488</v>
      </c>
      <c r="H23" s="123" t="s">
        <v>744</v>
      </c>
      <c r="I23" s="72" t="s">
        <v>203</v>
      </c>
      <c r="J23" s="180">
        <v>5</v>
      </c>
      <c r="K23" s="58"/>
      <c r="L23" s="159" t="e">
        <f t="shared" si="0"/>
        <v>#VALUE!</v>
      </c>
    </row>
    <row r="24" spans="1:12" ht="29" x14ac:dyDescent="0.35">
      <c r="A24" s="166" t="s">
        <v>126</v>
      </c>
      <c r="B24" s="72" t="s">
        <v>129</v>
      </c>
      <c r="C24" s="120" t="s">
        <v>131</v>
      </c>
      <c r="D24" s="72" t="s">
        <v>128</v>
      </c>
      <c r="E24" s="71" t="s">
        <v>762</v>
      </c>
      <c r="F24" s="71" t="s">
        <v>55</v>
      </c>
      <c r="G24" s="72" t="s">
        <v>490</v>
      </c>
      <c r="H24" s="123" t="s">
        <v>731</v>
      </c>
      <c r="I24" s="72" t="s">
        <v>186</v>
      </c>
      <c r="J24" s="180">
        <v>5</v>
      </c>
      <c r="K24" s="58"/>
      <c r="L24" s="159" t="e">
        <f t="shared" si="0"/>
        <v>#VALUE!</v>
      </c>
    </row>
    <row r="25" spans="1:12" ht="58" x14ac:dyDescent="0.35">
      <c r="A25" s="167"/>
      <c r="B25" s="72" t="s">
        <v>133</v>
      </c>
      <c r="C25" s="120" t="s">
        <v>134</v>
      </c>
      <c r="D25" s="72" t="s">
        <v>80</v>
      </c>
      <c r="E25" s="71" t="s">
        <v>761</v>
      </c>
      <c r="F25" s="72">
        <v>1</v>
      </c>
      <c r="G25" s="72" t="s">
        <v>491</v>
      </c>
      <c r="H25" s="123" t="s">
        <v>732</v>
      </c>
      <c r="I25" s="72" t="s">
        <v>205</v>
      </c>
      <c r="J25" s="180">
        <v>5</v>
      </c>
      <c r="K25" s="58"/>
      <c r="L25" s="159" t="e">
        <f t="shared" si="0"/>
        <v>#VALUE!</v>
      </c>
    </row>
    <row r="26" spans="1:12" ht="58" x14ac:dyDescent="0.35">
      <c r="A26" s="167"/>
      <c r="B26" s="72" t="s">
        <v>137</v>
      </c>
      <c r="C26" s="120" t="s">
        <v>138</v>
      </c>
      <c r="D26" s="72" t="s">
        <v>119</v>
      </c>
      <c r="E26" s="71" t="s">
        <v>758</v>
      </c>
      <c r="F26" s="72" t="s">
        <v>136</v>
      </c>
      <c r="G26" s="72" t="s">
        <v>492</v>
      </c>
      <c r="H26" s="123" t="s">
        <v>733</v>
      </c>
      <c r="I26" s="72" t="s">
        <v>206</v>
      </c>
      <c r="J26" s="180">
        <v>5</v>
      </c>
      <c r="K26" s="58"/>
      <c r="L26" s="159" t="e">
        <f t="shared" si="0"/>
        <v>#VALUE!</v>
      </c>
    </row>
    <row r="27" spans="1:12" ht="58" x14ac:dyDescent="0.35">
      <c r="A27" s="167"/>
      <c r="B27" s="72" t="s">
        <v>140</v>
      </c>
      <c r="C27" s="120" t="s">
        <v>141</v>
      </c>
      <c r="D27" s="72" t="s">
        <v>497</v>
      </c>
      <c r="E27" s="71">
        <v>8</v>
      </c>
      <c r="F27" s="72" t="s">
        <v>139</v>
      </c>
      <c r="G27" s="72" t="s">
        <v>493</v>
      </c>
      <c r="H27" s="123" t="s">
        <v>734</v>
      </c>
      <c r="I27" s="72" t="s">
        <v>208</v>
      </c>
      <c r="J27" s="180">
        <v>5</v>
      </c>
      <c r="K27" s="58"/>
      <c r="L27" s="159" t="e">
        <f t="shared" si="0"/>
        <v>#VALUE!</v>
      </c>
    </row>
    <row r="28" spans="1:12" ht="43.5" x14ac:dyDescent="0.35">
      <c r="A28" s="163"/>
      <c r="B28" s="72" t="s">
        <v>143</v>
      </c>
      <c r="C28" s="120" t="s">
        <v>144</v>
      </c>
      <c r="D28" s="72" t="s">
        <v>16</v>
      </c>
      <c r="E28" s="71">
        <v>5</v>
      </c>
      <c r="F28" s="72" t="s">
        <v>84</v>
      </c>
      <c r="G28" s="72" t="s">
        <v>494</v>
      </c>
      <c r="H28" s="123" t="s">
        <v>735</v>
      </c>
      <c r="I28" s="72" t="s">
        <v>209</v>
      </c>
      <c r="J28" s="180">
        <v>5</v>
      </c>
      <c r="K28" s="58"/>
      <c r="L28" s="159" t="e">
        <f t="shared" si="0"/>
        <v>#VALUE!</v>
      </c>
    </row>
    <row r="29" spans="1:12" x14ac:dyDescent="0.35">
      <c r="A29" s="166" t="s">
        <v>101</v>
      </c>
      <c r="B29" s="72" t="s">
        <v>104</v>
      </c>
      <c r="C29" s="120" t="s">
        <v>105</v>
      </c>
      <c r="D29" s="71" t="s">
        <v>16</v>
      </c>
      <c r="E29" s="71">
        <v>1</v>
      </c>
      <c r="F29" s="72" t="s">
        <v>100</v>
      </c>
      <c r="G29" s="72" t="s">
        <v>483</v>
      </c>
      <c r="H29" s="123" t="s">
        <v>736</v>
      </c>
      <c r="I29" s="72" t="s">
        <v>186</v>
      </c>
      <c r="J29" s="180">
        <v>5</v>
      </c>
      <c r="K29" s="58"/>
      <c r="L29" s="159" t="e">
        <f t="shared" si="0"/>
        <v>#VALUE!</v>
      </c>
    </row>
    <row r="30" spans="1:12" ht="29" x14ac:dyDescent="0.35">
      <c r="A30" s="167"/>
      <c r="B30" s="72" t="s">
        <v>107</v>
      </c>
      <c r="C30" s="120" t="s">
        <v>108</v>
      </c>
      <c r="D30" s="72" t="s">
        <v>20</v>
      </c>
      <c r="E30" s="71">
        <v>2</v>
      </c>
      <c r="F30" s="72">
        <v>1</v>
      </c>
      <c r="G30" s="72" t="s">
        <v>484</v>
      </c>
      <c r="H30" s="123" t="s">
        <v>738</v>
      </c>
      <c r="I30" s="72" t="s">
        <v>186</v>
      </c>
      <c r="J30" s="180">
        <v>5</v>
      </c>
      <c r="K30" s="58"/>
      <c r="L30" s="159" t="e">
        <f t="shared" si="0"/>
        <v>#VALUE!</v>
      </c>
    </row>
    <row r="31" spans="1:12" ht="43.5" x14ac:dyDescent="0.35">
      <c r="A31" s="167"/>
      <c r="B31" s="72" t="s">
        <v>110</v>
      </c>
      <c r="C31" s="120" t="s">
        <v>112</v>
      </c>
      <c r="D31" s="72" t="s">
        <v>12</v>
      </c>
      <c r="E31" s="71">
        <v>4</v>
      </c>
      <c r="F31" s="72" t="s">
        <v>87</v>
      </c>
      <c r="G31" s="72" t="s">
        <v>485</v>
      </c>
      <c r="H31" s="123" t="s">
        <v>737</v>
      </c>
      <c r="I31" s="72" t="s">
        <v>187</v>
      </c>
      <c r="J31" s="180">
        <v>3</v>
      </c>
      <c r="K31" s="58"/>
      <c r="L31" s="159" t="e">
        <f t="shared" si="0"/>
        <v>#VALUE!</v>
      </c>
    </row>
    <row r="32" spans="1:12" ht="43.5" x14ac:dyDescent="0.35">
      <c r="A32" s="163"/>
      <c r="B32" s="72" t="s">
        <v>114</v>
      </c>
      <c r="C32" s="120" t="s">
        <v>115</v>
      </c>
      <c r="D32" s="72" t="s">
        <v>24</v>
      </c>
      <c r="E32" s="71">
        <v>3</v>
      </c>
      <c r="F32" s="72">
        <v>1</v>
      </c>
      <c r="G32" s="72" t="s">
        <v>486</v>
      </c>
      <c r="H32" s="123" t="s">
        <v>739</v>
      </c>
      <c r="I32" s="72" t="s">
        <v>186</v>
      </c>
      <c r="J32" s="180">
        <v>5</v>
      </c>
      <c r="K32" s="58"/>
      <c r="L32" s="159" t="e">
        <f t="shared" si="0"/>
        <v>#VALUE!</v>
      </c>
    </row>
    <row r="33" spans="1:12" ht="29" x14ac:dyDescent="0.35">
      <c r="A33" s="120" t="s">
        <v>146</v>
      </c>
      <c r="B33" s="72" t="s">
        <v>149</v>
      </c>
      <c r="C33" s="120" t="s">
        <v>98</v>
      </c>
      <c r="D33" s="72" t="s">
        <v>80</v>
      </c>
      <c r="E33" s="71" t="s">
        <v>176</v>
      </c>
      <c r="F33" s="72" t="s">
        <v>170</v>
      </c>
      <c r="G33" s="72" t="s">
        <v>442</v>
      </c>
      <c r="H33" s="123" t="s">
        <v>727</v>
      </c>
      <c r="I33" s="72" t="s">
        <v>198</v>
      </c>
      <c r="J33" s="180">
        <v>2</v>
      </c>
      <c r="K33" s="58"/>
      <c r="L33" s="159" t="e">
        <f t="shared" si="0"/>
        <v>#VALUE!</v>
      </c>
    </row>
    <row r="34" spans="1:12" x14ac:dyDescent="0.35">
      <c r="A34" s="166" t="s">
        <v>7</v>
      </c>
      <c r="B34" s="72" t="s">
        <v>13</v>
      </c>
      <c r="C34" s="120" t="s">
        <v>14</v>
      </c>
      <c r="D34" s="72" t="s">
        <v>12</v>
      </c>
      <c r="E34" s="71">
        <v>12</v>
      </c>
      <c r="F34" s="71" t="s">
        <v>170</v>
      </c>
      <c r="G34" s="72" t="s">
        <v>634</v>
      </c>
      <c r="H34" s="123" t="s">
        <v>14</v>
      </c>
      <c r="I34" s="72" t="s">
        <v>235</v>
      </c>
      <c r="J34" s="180">
        <v>1</v>
      </c>
      <c r="K34" s="58"/>
      <c r="L34" s="159" t="e">
        <f t="shared" si="0"/>
        <v>#VALUE!</v>
      </c>
    </row>
    <row r="35" spans="1:12" ht="29" x14ac:dyDescent="0.35">
      <c r="A35" s="167"/>
      <c r="B35" s="72" t="s">
        <v>17</v>
      </c>
      <c r="C35" s="120" t="s">
        <v>18</v>
      </c>
      <c r="D35" s="72" t="s">
        <v>16</v>
      </c>
      <c r="E35" s="71" t="s">
        <v>763</v>
      </c>
      <c r="F35" s="72" t="s">
        <v>171</v>
      </c>
      <c r="G35" s="72" t="s">
        <v>429</v>
      </c>
      <c r="H35" s="123" t="s">
        <v>18</v>
      </c>
      <c r="I35" s="72" t="s">
        <v>185</v>
      </c>
      <c r="J35" s="180">
        <v>1</v>
      </c>
      <c r="K35" s="58"/>
      <c r="L35" s="159" t="e">
        <f t="shared" si="0"/>
        <v>#VALUE!</v>
      </c>
    </row>
    <row r="36" spans="1:12" ht="58" x14ac:dyDescent="0.35">
      <c r="A36" s="167"/>
      <c r="B36" s="72" t="s">
        <v>48</v>
      </c>
      <c r="C36" s="120" t="s">
        <v>49</v>
      </c>
      <c r="D36" s="72" t="s">
        <v>47</v>
      </c>
      <c r="E36" s="71">
        <v>13</v>
      </c>
      <c r="F36" s="72" t="s">
        <v>177</v>
      </c>
      <c r="G36" s="72" t="s">
        <v>48</v>
      </c>
      <c r="H36" s="123" t="s">
        <v>641</v>
      </c>
      <c r="I36" s="72" t="s">
        <v>186</v>
      </c>
      <c r="J36" s="180">
        <v>5</v>
      </c>
      <c r="K36" s="58"/>
      <c r="L36" s="159" t="e">
        <f t="shared" si="0"/>
        <v>#VALUE!</v>
      </c>
    </row>
    <row r="37" spans="1:12" ht="29" x14ac:dyDescent="0.35">
      <c r="A37" s="167"/>
      <c r="B37" s="178" t="s">
        <v>51</v>
      </c>
      <c r="C37" s="131" t="s">
        <v>53</v>
      </c>
      <c r="D37" s="71" t="s">
        <v>47</v>
      </c>
      <c r="E37" s="71">
        <v>13</v>
      </c>
      <c r="F37" s="166" t="s">
        <v>178</v>
      </c>
      <c r="G37" s="166" t="s">
        <v>642</v>
      </c>
      <c r="H37" s="123" t="s">
        <v>645</v>
      </c>
      <c r="I37" s="72" t="s">
        <v>186</v>
      </c>
      <c r="J37" s="180">
        <v>15</v>
      </c>
      <c r="K37" s="58"/>
      <c r="L37" s="159" t="e">
        <f t="shared" si="0"/>
        <v>#VALUE!</v>
      </c>
    </row>
    <row r="38" spans="1:12" x14ac:dyDescent="0.35">
      <c r="A38" s="167"/>
      <c r="B38" s="167"/>
      <c r="C38" s="132"/>
      <c r="D38"/>
      <c r="F38" s="163"/>
      <c r="G38" s="174" t="s">
        <v>643</v>
      </c>
      <c r="H38" s="123" t="s">
        <v>644</v>
      </c>
      <c r="I38" s="72" t="s">
        <v>195</v>
      </c>
      <c r="J38" s="180">
        <v>15</v>
      </c>
      <c r="K38" s="58"/>
      <c r="L38" s="159" t="e">
        <f t="shared" si="0"/>
        <v>#VALUE!</v>
      </c>
    </row>
    <row r="39" spans="1:12" ht="43.5" x14ac:dyDescent="0.35">
      <c r="A39" s="167"/>
      <c r="B39" s="166" t="s">
        <v>56</v>
      </c>
      <c r="C39" s="131" t="s">
        <v>58</v>
      </c>
      <c r="D39" s="71" t="s">
        <v>47</v>
      </c>
      <c r="E39" s="71">
        <v>14</v>
      </c>
      <c r="F39" s="166" t="s">
        <v>179</v>
      </c>
      <c r="G39" s="166" t="s">
        <v>646</v>
      </c>
      <c r="H39" s="123" t="s">
        <v>58</v>
      </c>
      <c r="I39" s="72" t="s">
        <v>186</v>
      </c>
      <c r="J39" s="180">
        <v>2</v>
      </c>
      <c r="K39" s="58"/>
      <c r="L39" s="159" t="e">
        <f t="shared" si="0"/>
        <v>#VALUE!</v>
      </c>
    </row>
    <row r="40" spans="1:12" ht="29" x14ac:dyDescent="0.35">
      <c r="A40" s="167"/>
      <c r="B40" s="163"/>
      <c r="C40" s="132"/>
      <c r="D40"/>
      <c r="F40" s="163"/>
      <c r="G40" s="174" t="s">
        <v>647</v>
      </c>
      <c r="H40" s="123" t="s">
        <v>59</v>
      </c>
      <c r="I40" s="72" t="s">
        <v>196</v>
      </c>
      <c r="J40" s="180">
        <v>15</v>
      </c>
      <c r="K40" s="58"/>
      <c r="L40" s="159" t="e">
        <f t="shared" si="0"/>
        <v>#VALUE!</v>
      </c>
    </row>
    <row r="41" spans="1:12" ht="58" x14ac:dyDescent="0.35">
      <c r="A41" s="167"/>
      <c r="B41" s="178" t="s">
        <v>60</v>
      </c>
      <c r="C41" s="120" t="s">
        <v>62</v>
      </c>
      <c r="D41" s="71" t="s">
        <v>47</v>
      </c>
      <c r="E41" s="71">
        <v>15</v>
      </c>
      <c r="F41" s="72" t="s">
        <v>180</v>
      </c>
      <c r="G41" s="72" t="s">
        <v>60</v>
      </c>
      <c r="H41" s="123" t="s">
        <v>745</v>
      </c>
      <c r="I41" s="72" t="s">
        <v>187</v>
      </c>
      <c r="J41" s="180">
        <v>10</v>
      </c>
      <c r="K41" s="58"/>
      <c r="L41" s="159" t="e">
        <f t="shared" si="0"/>
        <v>#VALUE!</v>
      </c>
    </row>
    <row r="42" spans="1:12" ht="43.5" x14ac:dyDescent="0.35">
      <c r="A42" s="167"/>
      <c r="B42" s="166" t="s">
        <v>21</v>
      </c>
      <c r="C42" s="131" t="s">
        <v>22</v>
      </c>
      <c r="D42" s="166" t="s">
        <v>20</v>
      </c>
      <c r="E42" s="71" t="s">
        <v>764</v>
      </c>
      <c r="F42" s="166" t="s">
        <v>172</v>
      </c>
      <c r="G42" s="166" t="s">
        <v>450</v>
      </c>
      <c r="H42" s="123" t="s">
        <v>574</v>
      </c>
      <c r="I42" s="72" t="s">
        <v>185</v>
      </c>
      <c r="J42" s="180">
        <v>3</v>
      </c>
      <c r="K42" s="58"/>
      <c r="L42" s="159" t="e">
        <f t="shared" si="0"/>
        <v>#VALUE!</v>
      </c>
    </row>
    <row r="43" spans="1:12" x14ac:dyDescent="0.35">
      <c r="A43" s="167"/>
      <c r="B43" s="167"/>
      <c r="C43" s="133"/>
      <c r="D43" s="167"/>
      <c r="F43" s="167"/>
      <c r="G43" s="178" t="s">
        <v>451</v>
      </c>
      <c r="H43" s="123" t="s">
        <v>575</v>
      </c>
      <c r="I43" s="72" t="s">
        <v>191</v>
      </c>
      <c r="J43" s="180">
        <v>15</v>
      </c>
      <c r="K43" s="58"/>
      <c r="L43" s="159" t="e">
        <f t="shared" si="0"/>
        <v>#VALUE!</v>
      </c>
    </row>
    <row r="44" spans="1:12" ht="29" x14ac:dyDescent="0.35">
      <c r="A44" s="167"/>
      <c r="B44" s="163"/>
      <c r="C44" s="132"/>
      <c r="D44" s="163"/>
      <c r="F44" s="163"/>
      <c r="G44" s="174" t="s">
        <v>452</v>
      </c>
      <c r="H44" s="123" t="s">
        <v>576</v>
      </c>
      <c r="I44" s="72" t="s">
        <v>192</v>
      </c>
      <c r="J44" s="180">
        <v>60</v>
      </c>
      <c r="K44" s="58"/>
      <c r="L44" s="159" t="e">
        <f t="shared" si="0"/>
        <v>#VALUE!</v>
      </c>
    </row>
    <row r="45" spans="1:12" ht="58" x14ac:dyDescent="0.35">
      <c r="A45" s="167"/>
      <c r="B45" s="178" t="s">
        <v>25</v>
      </c>
      <c r="C45" s="131" t="s">
        <v>26</v>
      </c>
      <c r="D45" s="166" t="s">
        <v>24</v>
      </c>
      <c r="E45" s="71">
        <v>7</v>
      </c>
      <c r="F45" s="166" t="s">
        <v>173</v>
      </c>
      <c r="G45" s="166" t="s">
        <v>453</v>
      </c>
      <c r="H45" s="123" t="s">
        <v>577</v>
      </c>
      <c r="I45" s="72" t="s">
        <v>188</v>
      </c>
      <c r="J45" s="180">
        <v>3</v>
      </c>
      <c r="K45" s="58"/>
      <c r="L45" s="159" t="e">
        <f t="shared" si="0"/>
        <v>#VALUE!</v>
      </c>
    </row>
    <row r="46" spans="1:12" ht="29" x14ac:dyDescent="0.35">
      <c r="A46" s="167"/>
      <c r="B46" s="167"/>
      <c r="C46" s="133"/>
      <c r="D46" s="167"/>
      <c r="F46" s="167"/>
      <c r="G46" s="178" t="s">
        <v>454</v>
      </c>
      <c r="H46" s="123" t="s">
        <v>579</v>
      </c>
      <c r="I46" s="72" t="s">
        <v>252</v>
      </c>
      <c r="J46" s="180">
        <v>50</v>
      </c>
      <c r="K46" s="58"/>
      <c r="L46" s="159" t="e">
        <f t="shared" si="0"/>
        <v>#VALUE!</v>
      </c>
    </row>
    <row r="47" spans="1:12" ht="29" x14ac:dyDescent="0.35">
      <c r="A47" s="167"/>
      <c r="B47" s="167"/>
      <c r="C47" s="132"/>
      <c r="D47" s="163"/>
      <c r="F47" s="163"/>
      <c r="G47" s="174" t="s">
        <v>633</v>
      </c>
      <c r="H47" s="123" t="s">
        <v>580</v>
      </c>
      <c r="I47" s="72" t="s">
        <v>578</v>
      </c>
      <c r="J47" s="180">
        <v>10</v>
      </c>
      <c r="K47" s="58"/>
      <c r="L47" s="159" t="e">
        <f t="shared" si="0"/>
        <v>#VALUE!</v>
      </c>
    </row>
    <row r="48" spans="1:12" ht="29" x14ac:dyDescent="0.35">
      <c r="A48" s="167"/>
      <c r="B48" s="72" t="s">
        <v>28</v>
      </c>
      <c r="C48" s="120" t="s">
        <v>29</v>
      </c>
      <c r="D48" s="71" t="s">
        <v>24</v>
      </c>
      <c r="E48" s="71">
        <v>8</v>
      </c>
      <c r="F48" s="71" t="s">
        <v>173</v>
      </c>
      <c r="G48" s="72" t="s">
        <v>443</v>
      </c>
      <c r="H48" s="123" t="s">
        <v>29</v>
      </c>
      <c r="I48" s="72" t="s">
        <v>193</v>
      </c>
      <c r="J48" s="180">
        <v>3</v>
      </c>
      <c r="K48" s="58"/>
      <c r="L48" s="159" t="e">
        <f t="shared" si="0"/>
        <v>#VALUE!</v>
      </c>
    </row>
    <row r="49" spans="1:12" ht="29" x14ac:dyDescent="0.35">
      <c r="A49" s="167"/>
      <c r="B49" s="72" t="s">
        <v>30</v>
      </c>
      <c r="C49" s="120" t="s">
        <v>31</v>
      </c>
      <c r="D49" s="71" t="s">
        <v>24</v>
      </c>
      <c r="E49" s="71">
        <v>11</v>
      </c>
      <c r="F49" s="72" t="s">
        <v>174</v>
      </c>
      <c r="G49" s="72" t="s">
        <v>455</v>
      </c>
      <c r="H49" s="123" t="s">
        <v>31</v>
      </c>
      <c r="I49" s="72" t="s">
        <v>248</v>
      </c>
      <c r="J49" s="180">
        <v>5</v>
      </c>
      <c r="K49" s="58"/>
      <c r="L49" s="159" t="e">
        <f t="shared" si="0"/>
        <v>#VALUE!</v>
      </c>
    </row>
    <row r="50" spans="1:12" ht="29" x14ac:dyDescent="0.35">
      <c r="A50" s="167"/>
      <c r="B50" s="72" t="s">
        <v>33</v>
      </c>
      <c r="C50" s="120" t="s">
        <v>34</v>
      </c>
      <c r="D50" s="71" t="s">
        <v>24</v>
      </c>
      <c r="E50" s="71">
        <v>11</v>
      </c>
      <c r="F50" s="71" t="s">
        <v>174</v>
      </c>
      <c r="G50" s="72" t="s">
        <v>444</v>
      </c>
      <c r="H50" s="123" t="s">
        <v>34</v>
      </c>
      <c r="I50" s="72" t="s">
        <v>248</v>
      </c>
      <c r="J50" s="180">
        <v>1</v>
      </c>
      <c r="K50" s="58"/>
      <c r="L50" s="159" t="e">
        <f t="shared" si="0"/>
        <v>#VALUE!</v>
      </c>
    </row>
    <row r="51" spans="1:12" ht="29" x14ac:dyDescent="0.35">
      <c r="A51" s="167"/>
      <c r="B51" s="166" t="s">
        <v>36</v>
      </c>
      <c r="C51" s="120" t="s">
        <v>38</v>
      </c>
      <c r="D51" s="72" t="s">
        <v>16</v>
      </c>
      <c r="E51" s="71">
        <v>1</v>
      </c>
      <c r="F51" s="72" t="s">
        <v>175</v>
      </c>
      <c r="G51" s="72" t="s">
        <v>445</v>
      </c>
      <c r="H51" s="123" t="s">
        <v>38</v>
      </c>
      <c r="I51" s="72" t="s">
        <v>186</v>
      </c>
      <c r="J51" s="180">
        <v>3</v>
      </c>
      <c r="K51" s="58"/>
      <c r="L51" s="159" t="e">
        <f t="shared" si="0"/>
        <v>#VALUE!</v>
      </c>
    </row>
    <row r="52" spans="1:12" ht="43.5" x14ac:dyDescent="0.35">
      <c r="A52" s="167"/>
      <c r="B52" s="166" t="s">
        <v>40</v>
      </c>
      <c r="C52" s="131" t="s">
        <v>204</v>
      </c>
      <c r="D52" s="166" t="s">
        <v>24</v>
      </c>
      <c r="E52" s="71">
        <v>9</v>
      </c>
      <c r="F52" s="71" t="s">
        <v>175</v>
      </c>
      <c r="G52" s="166" t="s">
        <v>456</v>
      </c>
      <c r="H52" s="123" t="s">
        <v>582</v>
      </c>
      <c r="I52" s="72" t="s">
        <v>214</v>
      </c>
      <c r="J52" s="180">
        <v>5</v>
      </c>
      <c r="K52" s="58"/>
      <c r="L52" s="159" t="e">
        <f t="shared" si="0"/>
        <v>#VALUE!</v>
      </c>
    </row>
    <row r="53" spans="1:12" ht="29" x14ac:dyDescent="0.35">
      <c r="A53" s="167"/>
      <c r="B53" s="167"/>
      <c r="C53" s="133"/>
      <c r="D53" s="167"/>
      <c r="G53" s="178" t="s">
        <v>457</v>
      </c>
      <c r="H53" s="123" t="s">
        <v>748</v>
      </c>
      <c r="I53" s="72" t="s">
        <v>214</v>
      </c>
      <c r="J53" s="180">
        <v>5</v>
      </c>
      <c r="K53" s="58"/>
      <c r="L53" s="159" t="e">
        <f t="shared" si="0"/>
        <v>#VALUE!</v>
      </c>
    </row>
    <row r="54" spans="1:12" ht="29" x14ac:dyDescent="0.35">
      <c r="A54" s="167"/>
      <c r="B54" s="167"/>
      <c r="C54" s="133"/>
      <c r="D54" s="167"/>
      <c r="G54" s="178" t="s">
        <v>458</v>
      </c>
      <c r="H54" s="123" t="s">
        <v>749</v>
      </c>
      <c r="I54" s="72" t="s">
        <v>214</v>
      </c>
      <c r="J54" s="180">
        <v>5</v>
      </c>
      <c r="K54" s="58"/>
      <c r="L54" s="159" t="e">
        <f t="shared" si="0"/>
        <v>#VALUE!</v>
      </c>
    </row>
    <row r="55" spans="1:12" x14ac:dyDescent="0.35">
      <c r="A55" s="167"/>
      <c r="B55" s="167"/>
      <c r="C55" s="133"/>
      <c r="D55" s="167"/>
      <c r="G55" s="178" t="s">
        <v>459</v>
      </c>
      <c r="H55" s="123" t="s">
        <v>750</v>
      </c>
      <c r="I55" s="72" t="s">
        <v>214</v>
      </c>
      <c r="J55" s="180">
        <v>5</v>
      </c>
      <c r="K55" s="58"/>
      <c r="L55" s="159" t="e">
        <f t="shared" si="0"/>
        <v>#VALUE!</v>
      </c>
    </row>
    <row r="56" spans="1:12" x14ac:dyDescent="0.35">
      <c r="A56" s="167"/>
      <c r="B56" s="163"/>
      <c r="C56" s="132"/>
      <c r="D56" s="163"/>
      <c r="G56" s="174" t="s">
        <v>460</v>
      </c>
      <c r="H56" s="123" t="s">
        <v>751</v>
      </c>
      <c r="I56" s="72" t="s">
        <v>214</v>
      </c>
      <c r="J56" s="180">
        <v>5</v>
      </c>
      <c r="K56" s="58"/>
      <c r="L56" s="159" t="e">
        <f t="shared" si="0"/>
        <v>#VALUE!</v>
      </c>
    </row>
    <row r="57" spans="1:12" ht="87" x14ac:dyDescent="0.35">
      <c r="A57" s="167"/>
      <c r="B57" s="178" t="s">
        <v>43</v>
      </c>
      <c r="C57" s="131" t="s">
        <v>45</v>
      </c>
      <c r="D57" s="71" t="s">
        <v>24</v>
      </c>
      <c r="E57" s="71">
        <v>10</v>
      </c>
      <c r="F57" s="166" t="s">
        <v>176</v>
      </c>
      <c r="G57" s="166" t="s">
        <v>500</v>
      </c>
      <c r="H57" s="123" t="s">
        <v>635</v>
      </c>
      <c r="I57" s="72" t="s">
        <v>194</v>
      </c>
      <c r="J57" s="180">
        <v>25</v>
      </c>
      <c r="K57" s="58"/>
      <c r="L57" s="159" t="e">
        <f t="shared" si="0"/>
        <v>#VALUE!</v>
      </c>
    </row>
    <row r="58" spans="1:12" ht="29" x14ac:dyDescent="0.35">
      <c r="A58" s="167"/>
      <c r="B58" s="167"/>
      <c r="C58" s="133"/>
      <c r="D58"/>
      <c r="F58" s="167"/>
      <c r="G58" s="178" t="s">
        <v>501</v>
      </c>
      <c r="H58" s="123" t="s">
        <v>639</v>
      </c>
      <c r="I58" s="72" t="s">
        <v>638</v>
      </c>
      <c r="J58" s="180">
        <v>5</v>
      </c>
      <c r="K58" s="58"/>
      <c r="L58" s="159" t="e">
        <f t="shared" si="0"/>
        <v>#VALUE!</v>
      </c>
    </row>
    <row r="59" spans="1:12" x14ac:dyDescent="0.35">
      <c r="A59" s="163"/>
      <c r="B59" s="163"/>
      <c r="C59" s="132"/>
      <c r="D59"/>
      <c r="F59" s="163"/>
      <c r="G59" s="174" t="s">
        <v>636</v>
      </c>
      <c r="H59" s="123" t="s">
        <v>640</v>
      </c>
      <c r="I59" s="72" t="s">
        <v>637</v>
      </c>
      <c r="J59" s="180">
        <v>5</v>
      </c>
      <c r="K59" s="58"/>
      <c r="L59" s="159" t="e">
        <f t="shared" si="0"/>
        <v>#VALUE!</v>
      </c>
    </row>
    <row r="60" spans="1:12" ht="72.5" x14ac:dyDescent="0.35">
      <c r="A60" s="72" t="s">
        <v>164</v>
      </c>
      <c r="B60" s="72" t="s">
        <v>166</v>
      </c>
      <c r="C60" s="120" t="s">
        <v>167</v>
      </c>
      <c r="D60" s="72" t="s">
        <v>16</v>
      </c>
      <c r="E60" s="71" t="s">
        <v>181</v>
      </c>
      <c r="F60" s="72" t="s">
        <v>170</v>
      </c>
      <c r="G60" s="72" t="s">
        <v>439</v>
      </c>
      <c r="H60" s="123" t="s">
        <v>740</v>
      </c>
      <c r="I60" s="72" t="s">
        <v>186</v>
      </c>
      <c r="J60" s="180">
        <v>5</v>
      </c>
      <c r="K60" s="58"/>
      <c r="L60" s="159" t="e">
        <f t="shared" si="0"/>
        <v>#VALUE!</v>
      </c>
    </row>
    <row r="61" spans="1:12" hidden="1" x14ac:dyDescent="0.35">
      <c r="A61" s="170" t="s">
        <v>422</v>
      </c>
      <c r="B61" s="181"/>
      <c r="C61" s="134"/>
      <c r="D61" s="181"/>
      <c r="E61" s="181"/>
      <c r="F61" s="181"/>
      <c r="G61" s="181"/>
      <c r="H61" s="136"/>
      <c r="I61" s="162"/>
      <c r="J61" s="180">
        <v>413</v>
      </c>
      <c r="K61" s="58"/>
      <c r="L61" s="159" t="e">
        <f t="shared" si="0"/>
        <v>#DIV/0!</v>
      </c>
    </row>
    <row r="62" spans="1:12" hidden="1" x14ac:dyDescent="0.35">
      <c r="D62"/>
      <c r="G62"/>
      <c r="J62" s="179"/>
      <c r="K62" s="58"/>
      <c r="L62" s="159" t="e">
        <f t="shared" si="0"/>
        <v>#DIV/0!</v>
      </c>
    </row>
    <row r="63" spans="1:12" hidden="1" x14ac:dyDescent="0.35">
      <c r="D63"/>
      <c r="G63"/>
      <c r="J63" s="180"/>
      <c r="K63" s="58"/>
      <c r="L63" s="159" t="e">
        <f t="shared" si="0"/>
        <v>#DIV/0!</v>
      </c>
    </row>
    <row r="64" spans="1:12" hidden="1" x14ac:dyDescent="0.35">
      <c r="D64"/>
      <c r="G64"/>
      <c r="J64" s="179"/>
      <c r="K64" s="58"/>
      <c r="L64" s="159" t="e">
        <f t="shared" si="0"/>
        <v>#DIV/0!</v>
      </c>
    </row>
    <row r="65" spans="4:12" hidden="1" x14ac:dyDescent="0.35">
      <c r="D65"/>
      <c r="G65"/>
      <c r="J65" s="180"/>
      <c r="K65" s="58"/>
      <c r="L65" s="159" t="e">
        <f t="shared" si="0"/>
        <v>#DIV/0!</v>
      </c>
    </row>
    <row r="66" spans="4:12" hidden="1" x14ac:dyDescent="0.35">
      <c r="D66"/>
      <c r="G66"/>
      <c r="J66" s="179"/>
      <c r="K66" s="58"/>
      <c r="L66" s="159" t="e">
        <f t="shared" si="0"/>
        <v>#DIV/0!</v>
      </c>
    </row>
    <row r="67" spans="4:12" hidden="1" x14ac:dyDescent="0.35">
      <c r="D67"/>
      <c r="G67"/>
      <c r="J67" s="180"/>
      <c r="K67" s="58"/>
      <c r="L67" s="159" t="e">
        <f t="shared" si="0"/>
        <v>#DIV/0!</v>
      </c>
    </row>
    <row r="68" spans="4:12" hidden="1" x14ac:dyDescent="0.35">
      <c r="D68"/>
      <c r="G68"/>
      <c r="J68" s="180"/>
      <c r="K68" s="58"/>
      <c r="L68" s="159" t="e">
        <f t="shared" si="0"/>
        <v>#DIV/0!</v>
      </c>
    </row>
    <row r="69" spans="4:12" hidden="1" x14ac:dyDescent="0.35">
      <c r="D69"/>
      <c r="G69"/>
      <c r="J69" s="179"/>
      <c r="K69" s="58"/>
      <c r="L69" s="58"/>
    </row>
    <row r="70" spans="4:12" hidden="1" x14ac:dyDescent="0.35">
      <c r="D70"/>
      <c r="G70"/>
      <c r="J70" s="160"/>
    </row>
    <row r="71" spans="4:12" hidden="1" x14ac:dyDescent="0.35">
      <c r="D71"/>
      <c r="G71"/>
      <c r="J71" s="160"/>
    </row>
    <row r="72" spans="4:12" hidden="1" x14ac:dyDescent="0.35">
      <c r="D72"/>
      <c r="G72"/>
      <c r="J72" s="160"/>
    </row>
    <row r="73" spans="4:12" hidden="1" x14ac:dyDescent="0.35">
      <c r="D73"/>
      <c r="G73"/>
      <c r="J73" s="160"/>
    </row>
    <row r="74" spans="4:12" hidden="1" x14ac:dyDescent="0.35">
      <c r="D74"/>
      <c r="G74"/>
      <c r="J74" s="160"/>
    </row>
    <row r="75" spans="4:12" hidden="1" x14ac:dyDescent="0.35">
      <c r="D75"/>
      <c r="G75"/>
      <c r="J75" s="160"/>
    </row>
    <row r="76" spans="4:12" hidden="1" x14ac:dyDescent="0.35">
      <c r="D76"/>
      <c r="G76"/>
      <c r="J76" s="160"/>
    </row>
    <row r="77" spans="4:12" hidden="1" x14ac:dyDescent="0.35">
      <c r="D77"/>
      <c r="G77"/>
      <c r="J77" s="160"/>
    </row>
    <row r="78" spans="4:12" hidden="1" x14ac:dyDescent="0.35">
      <c r="D78"/>
      <c r="G78"/>
      <c r="J78" s="160"/>
    </row>
    <row r="79" spans="4:12" hidden="1" x14ac:dyDescent="0.35">
      <c r="D79"/>
      <c r="G79"/>
      <c r="J79" s="160"/>
    </row>
    <row r="80" spans="4:12" hidden="1" x14ac:dyDescent="0.35">
      <c r="D80"/>
      <c r="G80"/>
      <c r="J80" s="160"/>
    </row>
    <row r="81" spans="4:10" hidden="1" x14ac:dyDescent="0.35">
      <c r="D81"/>
      <c r="G81"/>
      <c r="J81" s="160"/>
    </row>
    <row r="82" spans="4:10" hidden="1" x14ac:dyDescent="0.35">
      <c r="D82"/>
      <c r="G82"/>
      <c r="J82" s="160"/>
    </row>
    <row r="83" spans="4:10" hidden="1" x14ac:dyDescent="0.35">
      <c r="D83"/>
      <c r="G83"/>
      <c r="J83" s="160"/>
    </row>
    <row r="84" spans="4:10" hidden="1" x14ac:dyDescent="0.35">
      <c r="D84"/>
      <c r="G84"/>
      <c r="J84" s="160"/>
    </row>
    <row r="85" spans="4:10" hidden="1" x14ac:dyDescent="0.35">
      <c r="D85"/>
      <c r="G85"/>
      <c r="J85" s="160"/>
    </row>
    <row r="86" spans="4:10" hidden="1" x14ac:dyDescent="0.35">
      <c r="D86"/>
      <c r="G86"/>
      <c r="J86" s="160"/>
    </row>
    <row r="87" spans="4:10" x14ac:dyDescent="0.35">
      <c r="D87"/>
      <c r="G87"/>
      <c r="J87" s="160"/>
    </row>
    <row r="88" spans="4:10" x14ac:dyDescent="0.35">
      <c r="D88"/>
      <c r="G88"/>
      <c r="J88" s="160"/>
    </row>
    <row r="89" spans="4:10" x14ac:dyDescent="0.35">
      <c r="D89"/>
      <c r="G89"/>
      <c r="J89" s="160"/>
    </row>
    <row r="90" spans="4:10" x14ac:dyDescent="0.35">
      <c r="D90"/>
      <c r="G90"/>
      <c r="J90" s="160"/>
    </row>
    <row r="91" spans="4:10" x14ac:dyDescent="0.35">
      <c r="D91"/>
      <c r="G91"/>
      <c r="J91" s="160"/>
    </row>
    <row r="92" spans="4:10" x14ac:dyDescent="0.35">
      <c r="D92"/>
      <c r="G92"/>
      <c r="J92" s="160"/>
    </row>
    <row r="93" spans="4:10" x14ac:dyDescent="0.35">
      <c r="D93"/>
      <c r="G93"/>
      <c r="J93" s="160"/>
    </row>
    <row r="94" spans="4:10" x14ac:dyDescent="0.35">
      <c r="D94"/>
      <c r="G94"/>
      <c r="J94" s="160"/>
    </row>
    <row r="95" spans="4:10" x14ac:dyDescent="0.35">
      <c r="D95"/>
      <c r="G95"/>
      <c r="J95" s="160"/>
    </row>
    <row r="96" spans="4:10" x14ac:dyDescent="0.35">
      <c r="D96"/>
      <c r="G96"/>
      <c r="J96" s="160"/>
    </row>
    <row r="97" spans="4:10" x14ac:dyDescent="0.35">
      <c r="D97"/>
      <c r="G97"/>
      <c r="J97" s="160"/>
    </row>
    <row r="98" spans="4:10" x14ac:dyDescent="0.35">
      <c r="D98"/>
      <c r="G98"/>
      <c r="J98" s="160"/>
    </row>
    <row r="99" spans="4:10" x14ac:dyDescent="0.35">
      <c r="D99"/>
      <c r="G99"/>
      <c r="J99" s="160"/>
    </row>
    <row r="100" spans="4:10" x14ac:dyDescent="0.35">
      <c r="D100"/>
      <c r="G100"/>
      <c r="J100" s="160"/>
    </row>
    <row r="101" spans="4:10" x14ac:dyDescent="0.35">
      <c r="D101"/>
      <c r="G101"/>
      <c r="J101" s="160"/>
    </row>
    <row r="102" spans="4:10" x14ac:dyDescent="0.35">
      <c r="D102"/>
      <c r="G102"/>
      <c r="J102" s="160"/>
    </row>
    <row r="103" spans="4:10" x14ac:dyDescent="0.35">
      <c r="D103"/>
      <c r="I103" s="160"/>
      <c r="J103" s="160"/>
    </row>
    <row r="104" spans="4:10" x14ac:dyDescent="0.35">
      <c r="D104"/>
      <c r="I104" s="142"/>
      <c r="J104" s="142"/>
    </row>
    <row r="105" spans="4:10" x14ac:dyDescent="0.35">
      <c r="D105"/>
      <c r="I105" s="160"/>
      <c r="J105" s="160"/>
    </row>
    <row r="106" spans="4:10" x14ac:dyDescent="0.35">
      <c r="D106"/>
      <c r="I106" s="160"/>
      <c r="J106" s="160"/>
    </row>
    <row r="107" spans="4:10" x14ac:dyDescent="0.35">
      <c r="D107"/>
      <c r="I107" s="160"/>
      <c r="J107" s="160"/>
    </row>
    <row r="108" spans="4:10" x14ac:dyDescent="0.35">
      <c r="D108"/>
      <c r="I108" s="142"/>
      <c r="J108" s="142"/>
    </row>
    <row r="109" spans="4:10" x14ac:dyDescent="0.35">
      <c r="D109"/>
      <c r="I109" s="160"/>
      <c r="J109" s="160"/>
    </row>
    <row r="110" spans="4:10" x14ac:dyDescent="0.35">
      <c r="D110"/>
      <c r="I110" s="142"/>
      <c r="J110" s="142"/>
    </row>
    <row r="111" spans="4:10" x14ac:dyDescent="0.35">
      <c r="D111"/>
    </row>
    <row r="112" spans="4:10" x14ac:dyDescent="0.35">
      <c r="D112"/>
    </row>
    <row r="113" spans="4:4" x14ac:dyDescent="0.35">
      <c r="D113"/>
    </row>
    <row r="114" spans="4:4" x14ac:dyDescent="0.35">
      <c r="D114"/>
    </row>
    <row r="115" spans="4:4" x14ac:dyDescent="0.35">
      <c r="D115"/>
    </row>
    <row r="116" spans="4:4" x14ac:dyDescent="0.35">
      <c r="D116"/>
    </row>
    <row r="117" spans="4:4" x14ac:dyDescent="0.35">
      <c r="D117"/>
    </row>
    <row r="118" spans="4:4" x14ac:dyDescent="0.35">
      <c r="D118"/>
    </row>
    <row r="119" spans="4:4" x14ac:dyDescent="0.35">
      <c r="D119"/>
    </row>
    <row r="120" spans="4:4" x14ac:dyDescent="0.35">
      <c r="D120"/>
    </row>
    <row r="121" spans="4:4" x14ac:dyDescent="0.35">
      <c r="D121"/>
    </row>
    <row r="122" spans="4:4" x14ac:dyDescent="0.35">
      <c r="D122"/>
    </row>
    <row r="123" spans="4:4" x14ac:dyDescent="0.35">
      <c r="D123"/>
    </row>
    <row r="124" spans="4:4" x14ac:dyDescent="0.35">
      <c r="D124"/>
    </row>
    <row r="125" spans="4:4" x14ac:dyDescent="0.35">
      <c r="D125"/>
    </row>
    <row r="126" spans="4:4" x14ac:dyDescent="0.35">
      <c r="D126"/>
    </row>
    <row r="127" spans="4:4" x14ac:dyDescent="0.35">
      <c r="D127"/>
    </row>
    <row r="128" spans="4:4" x14ac:dyDescent="0.35">
      <c r="D128"/>
    </row>
    <row r="129" spans="4:4" x14ac:dyDescent="0.35">
      <c r="D129"/>
    </row>
    <row r="130" spans="4:4" x14ac:dyDescent="0.35">
      <c r="D130"/>
    </row>
    <row r="131" spans="4:4" x14ac:dyDescent="0.35">
      <c r="D131"/>
    </row>
    <row r="132" spans="4:4" x14ac:dyDescent="0.35">
      <c r="D132"/>
    </row>
    <row r="133" spans="4:4" x14ac:dyDescent="0.35">
      <c r="D133"/>
    </row>
    <row r="134" spans="4:4" x14ac:dyDescent="0.35">
      <c r="D134"/>
    </row>
  </sheetData>
  <customSheetViews>
    <customSheetView guid="{8E7A659F-1F78-41E1-A901-E72DF8119CBB}" hiddenRows="1" state="hidden" topLeftCell="D13">
      <selection activeCell="N6" sqref="N6"/>
      <pageMargins left="0.7" right="0.7" top="0.75" bottom="0.75" header="0.3" footer="0.3"/>
    </customSheetView>
    <customSheetView guid="{12AE7722-B0A3-4C2A-98B5-2DE188FD685E}" hiddenRows="1" state="hidden" topLeftCell="D13">
      <selection activeCell="N6" sqref="N6"/>
      <pageMargins left="0.7" right="0.7" top="0.75" bottom="0.75" header="0.3" footer="0.3"/>
    </customSheetView>
    <customSheetView guid="{04AB7A58-4366-4A28-AC89-CED3F78B7D40}" hiddenRows="1" state="hidden" topLeftCell="D13">
      <selection activeCell="N6" sqref="N6"/>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185"/>
  <sheetViews>
    <sheetView showGridLines="0" workbookViewId="0">
      <pane xSplit="4" ySplit="4" topLeftCell="F5" activePane="bottomRight" state="frozen"/>
      <selection pane="topRight" activeCell="E1" sqref="E1"/>
      <selection pane="bottomLeft" activeCell="A5" sqref="A5"/>
      <selection pane="bottomRight" activeCell="W72" sqref="A4:W72"/>
    </sheetView>
  </sheetViews>
  <sheetFormatPr defaultColWidth="9.1796875" defaultRowHeight="14.5" x14ac:dyDescent="0.35"/>
  <cols>
    <col min="1" max="1" width="11" style="9" customWidth="1"/>
    <col min="2" max="2" width="10.7265625" style="9" customWidth="1"/>
    <col min="3" max="3" width="41.1796875" style="9" customWidth="1"/>
    <col min="4" max="4" width="14.1796875" style="53" customWidth="1"/>
    <col min="5" max="5" width="63.453125" style="9" customWidth="1"/>
    <col min="6" max="6" width="14.81640625" style="9" customWidth="1"/>
    <col min="7" max="7" width="8.54296875" style="9" customWidth="1"/>
    <col min="8" max="8" width="64.54296875" style="9" customWidth="1"/>
    <col min="9" max="10" width="5.26953125" style="9" customWidth="1"/>
    <col min="11" max="11" width="7" style="9" customWidth="1"/>
    <col min="12" max="12" width="9.1796875" style="9" customWidth="1"/>
    <col min="13" max="17" width="5" style="9" bestFit="1" customWidth="1"/>
    <col min="18" max="23" width="5.7265625" style="35" customWidth="1"/>
    <col min="24" max="26" width="5.7265625" style="35" hidden="1" customWidth="1"/>
    <col min="27" max="30" width="9.1796875" style="9" hidden="1" customWidth="1"/>
    <col min="31" max="16384" width="9.1796875" style="9"/>
  </cols>
  <sheetData>
    <row r="2" spans="1:30" x14ac:dyDescent="0.35">
      <c r="D2" s="101"/>
      <c r="E2" s="102"/>
      <c r="F2" s="102"/>
      <c r="M2" s="102"/>
      <c r="N2" s="102"/>
      <c r="O2" s="102"/>
      <c r="P2" s="102"/>
      <c r="Q2" s="102"/>
      <c r="R2" s="102"/>
      <c r="S2" s="102"/>
      <c r="T2" s="102"/>
      <c r="U2" s="102"/>
      <c r="V2" s="102"/>
      <c r="W2" s="102"/>
      <c r="X2" s="102"/>
      <c r="Y2" s="102"/>
      <c r="Z2" s="102"/>
    </row>
    <row r="3" spans="1:30" ht="15.75" customHeight="1" thickBot="1" x14ac:dyDescent="0.4">
      <c r="A3" s="105"/>
      <c r="B3" s="98"/>
      <c r="C3" s="105"/>
      <c r="D3" s="103"/>
      <c r="E3" s="98"/>
      <c r="F3" s="98"/>
      <c r="G3" s="105"/>
      <c r="H3" s="105"/>
      <c r="I3" s="105"/>
      <c r="J3" s="105"/>
      <c r="K3" s="105"/>
      <c r="L3" s="104"/>
      <c r="M3" s="106"/>
      <c r="N3" s="106"/>
      <c r="O3" s="106"/>
      <c r="P3" s="106"/>
      <c r="Q3" s="106"/>
      <c r="R3" s="106"/>
      <c r="S3" s="209"/>
      <c r="T3" s="209"/>
      <c r="U3" s="209"/>
      <c r="V3" s="209"/>
      <c r="W3" s="209"/>
      <c r="X3" s="209"/>
      <c r="Y3" s="209"/>
      <c r="Z3" s="209"/>
    </row>
    <row r="4" spans="1:30" x14ac:dyDescent="0.35">
      <c r="A4" s="108" t="s">
        <v>2</v>
      </c>
      <c r="B4" s="217" t="s">
        <v>4</v>
      </c>
      <c r="C4" s="108" t="s">
        <v>6</v>
      </c>
      <c r="D4" s="218" t="s">
        <v>754</v>
      </c>
      <c r="E4" s="216" t="s">
        <v>581</v>
      </c>
      <c r="F4" s="216" t="s">
        <v>768</v>
      </c>
      <c r="G4" s="108" t="s">
        <v>5</v>
      </c>
      <c r="H4" s="216" t="s">
        <v>184</v>
      </c>
      <c r="I4" s="107" t="s">
        <v>3</v>
      </c>
      <c r="J4" s="107" t="s">
        <v>313</v>
      </c>
      <c r="K4" s="107" t="s">
        <v>4</v>
      </c>
      <c r="L4" s="107" t="s">
        <v>1</v>
      </c>
      <c r="M4" s="99">
        <v>2020</v>
      </c>
      <c r="N4" s="99">
        <v>2021</v>
      </c>
      <c r="O4" s="99">
        <v>2022</v>
      </c>
      <c r="P4" s="99">
        <v>2023</v>
      </c>
      <c r="Q4" s="99">
        <v>2024</v>
      </c>
      <c r="R4" s="99" t="s">
        <v>199</v>
      </c>
      <c r="S4" s="210" t="s">
        <v>696</v>
      </c>
      <c r="T4" s="210" t="s">
        <v>699</v>
      </c>
      <c r="U4" s="210" t="s">
        <v>697</v>
      </c>
      <c r="V4" s="210" t="s">
        <v>698</v>
      </c>
      <c r="W4" s="210" t="s">
        <v>700</v>
      </c>
      <c r="X4" s="210"/>
      <c r="Y4" s="210"/>
      <c r="Z4" s="210"/>
      <c r="AA4" s="9" t="s">
        <v>709</v>
      </c>
      <c r="AC4" t="s">
        <v>756</v>
      </c>
      <c r="AD4" t="s">
        <v>313</v>
      </c>
    </row>
    <row r="5" spans="1:30" x14ac:dyDescent="0.35">
      <c r="A5" s="110" t="s">
        <v>64</v>
      </c>
      <c r="B5" s="110" t="s">
        <v>430</v>
      </c>
      <c r="C5" s="110" t="s">
        <v>71</v>
      </c>
      <c r="D5" s="57" t="s">
        <v>430</v>
      </c>
      <c r="E5" s="110" t="s">
        <v>710</v>
      </c>
      <c r="F5" s="110" t="s">
        <v>215</v>
      </c>
      <c r="G5" s="110" t="s">
        <v>70</v>
      </c>
      <c r="H5" s="110" t="s">
        <v>72</v>
      </c>
      <c r="I5" s="110" t="s">
        <v>16</v>
      </c>
      <c r="J5" s="110">
        <v>1</v>
      </c>
      <c r="K5" s="110" t="s">
        <v>69</v>
      </c>
      <c r="L5" s="110" t="s">
        <v>179</v>
      </c>
      <c r="M5" s="57"/>
      <c r="N5" s="57">
        <v>1</v>
      </c>
      <c r="O5" s="57"/>
      <c r="P5" s="57">
        <v>1</v>
      </c>
      <c r="Q5" s="57"/>
      <c r="R5" s="41">
        <f t="shared" ref="R5:R36" si="0">SUM(M5:Q5)</f>
        <v>2</v>
      </c>
      <c r="S5" s="41"/>
      <c r="T5" s="41"/>
      <c r="U5" s="41"/>
      <c r="V5" s="41"/>
      <c r="W5" s="41"/>
      <c r="X5" s="215"/>
      <c r="Y5" s="211"/>
      <c r="Z5" s="211"/>
      <c r="AA5" s="154">
        <v>27</v>
      </c>
      <c r="AB5" s="77" t="s">
        <v>430</v>
      </c>
      <c r="AC5" s="77" t="s">
        <v>69</v>
      </c>
      <c r="AD5" s="81" t="s">
        <v>540</v>
      </c>
    </row>
    <row r="6" spans="1:30" x14ac:dyDescent="0.35">
      <c r="A6" s="111" t="s">
        <v>64</v>
      </c>
      <c r="B6" s="111" t="s">
        <v>771</v>
      </c>
      <c r="C6" s="111" t="s">
        <v>74</v>
      </c>
      <c r="D6" s="56" t="s">
        <v>465</v>
      </c>
      <c r="E6" s="111" t="s">
        <v>711</v>
      </c>
      <c r="F6" s="111" t="s">
        <v>186</v>
      </c>
      <c r="G6" s="111" t="s">
        <v>70</v>
      </c>
      <c r="H6" s="111" t="s">
        <v>72</v>
      </c>
      <c r="I6" s="111" t="s">
        <v>16</v>
      </c>
      <c r="J6" s="111">
        <v>3</v>
      </c>
      <c r="K6" s="111" t="s">
        <v>73</v>
      </c>
      <c r="L6" s="111" t="s">
        <v>181</v>
      </c>
      <c r="M6" s="111">
        <v>1</v>
      </c>
      <c r="N6" s="111">
        <v>1</v>
      </c>
      <c r="O6" s="111">
        <v>1</v>
      </c>
      <c r="P6" s="111">
        <v>1</v>
      </c>
      <c r="Q6" s="111">
        <v>1</v>
      </c>
      <c r="R6" s="42">
        <f t="shared" si="0"/>
        <v>5</v>
      </c>
      <c r="S6" s="42"/>
      <c r="T6" s="42"/>
      <c r="U6" s="42"/>
      <c r="V6" s="42"/>
      <c r="W6" s="42"/>
      <c r="X6" s="212"/>
      <c r="Y6" s="212"/>
      <c r="Z6" s="212"/>
      <c r="AA6" s="9">
        <v>28</v>
      </c>
      <c r="AB6" s="56" t="s">
        <v>465</v>
      </c>
      <c r="AC6" s="77" t="s">
        <v>73</v>
      </c>
      <c r="AD6" s="81" t="s">
        <v>542</v>
      </c>
    </row>
    <row r="7" spans="1:30" x14ac:dyDescent="0.35">
      <c r="A7" s="111" t="s">
        <v>64</v>
      </c>
      <c r="B7" s="111" t="s">
        <v>771</v>
      </c>
      <c r="C7" s="111" t="s">
        <v>74</v>
      </c>
      <c r="D7" s="56" t="s">
        <v>468</v>
      </c>
      <c r="E7" s="111" t="s">
        <v>712</v>
      </c>
      <c r="F7" s="111" t="s">
        <v>224</v>
      </c>
      <c r="G7" s="111" t="s">
        <v>70</v>
      </c>
      <c r="H7" s="111" t="s">
        <v>219</v>
      </c>
      <c r="I7" s="111" t="s">
        <v>16</v>
      </c>
      <c r="J7" s="111">
        <v>3</v>
      </c>
      <c r="K7" s="111" t="s">
        <v>73</v>
      </c>
      <c r="L7" s="111" t="s">
        <v>181</v>
      </c>
      <c r="M7" s="57">
        <v>1</v>
      </c>
      <c r="N7" s="57">
        <v>1</v>
      </c>
      <c r="O7" s="57">
        <v>1</v>
      </c>
      <c r="P7" s="57">
        <v>1</v>
      </c>
      <c r="Q7" s="57">
        <v>1</v>
      </c>
      <c r="R7" s="42">
        <f t="shared" si="0"/>
        <v>5</v>
      </c>
      <c r="S7" s="42"/>
      <c r="T7" s="42"/>
      <c r="U7" s="42"/>
      <c r="V7" s="42"/>
      <c r="W7" s="42"/>
      <c r="X7" s="212"/>
      <c r="Y7" s="212"/>
      <c r="Z7" s="212"/>
      <c r="AA7" s="9">
        <v>29</v>
      </c>
      <c r="AB7" s="56" t="s">
        <v>468</v>
      </c>
      <c r="AC7" s="77" t="s">
        <v>75</v>
      </c>
      <c r="AD7" s="81" t="s">
        <v>544</v>
      </c>
    </row>
    <row r="8" spans="1:30" x14ac:dyDescent="0.35">
      <c r="A8" s="111" t="s">
        <v>64</v>
      </c>
      <c r="B8" s="111" t="s">
        <v>771</v>
      </c>
      <c r="C8" s="111" t="s">
        <v>74</v>
      </c>
      <c r="D8" s="56" t="s">
        <v>469</v>
      </c>
      <c r="E8" s="111" t="s">
        <v>713</v>
      </c>
      <c r="F8" s="111" t="s">
        <v>225</v>
      </c>
      <c r="G8" s="111" t="s">
        <v>70</v>
      </c>
      <c r="H8" s="111" t="s">
        <v>467</v>
      </c>
      <c r="I8" s="111" t="s">
        <v>16</v>
      </c>
      <c r="J8" s="111">
        <v>3</v>
      </c>
      <c r="K8" s="111" t="s">
        <v>73</v>
      </c>
      <c r="L8" s="111" t="s">
        <v>181</v>
      </c>
      <c r="M8" s="57">
        <v>1</v>
      </c>
      <c r="N8" s="57">
        <v>1</v>
      </c>
      <c r="O8" s="57">
        <v>1</v>
      </c>
      <c r="P8" s="57">
        <v>1</v>
      </c>
      <c r="Q8" s="57">
        <v>1</v>
      </c>
      <c r="R8" s="42">
        <f t="shared" si="0"/>
        <v>5</v>
      </c>
      <c r="S8" s="42"/>
      <c r="T8" s="42"/>
      <c r="U8" s="42"/>
      <c r="V8" s="42"/>
      <c r="W8" s="42"/>
      <c r="X8" s="212"/>
      <c r="Y8" s="212"/>
      <c r="Z8" s="212"/>
      <c r="AA8" s="9">
        <v>30</v>
      </c>
      <c r="AB8" s="56" t="s">
        <v>469</v>
      </c>
      <c r="AC8" s="77" t="s">
        <v>78</v>
      </c>
      <c r="AD8" s="81" t="s">
        <v>546</v>
      </c>
    </row>
    <row r="9" spans="1:30" x14ac:dyDescent="0.35">
      <c r="A9" s="111" t="s">
        <v>64</v>
      </c>
      <c r="B9" s="111" t="s">
        <v>771</v>
      </c>
      <c r="C9" s="111" t="s">
        <v>74</v>
      </c>
      <c r="D9" s="56" t="s">
        <v>470</v>
      </c>
      <c r="E9" s="111" t="s">
        <v>714</v>
      </c>
      <c r="F9" s="111" t="s">
        <v>225</v>
      </c>
      <c r="G9" s="111" t="s">
        <v>70</v>
      </c>
      <c r="H9" s="111" t="s">
        <v>220</v>
      </c>
      <c r="I9" s="111" t="s">
        <v>16</v>
      </c>
      <c r="J9" s="111">
        <v>3</v>
      </c>
      <c r="K9" s="111" t="s">
        <v>73</v>
      </c>
      <c r="L9" s="111" t="s">
        <v>181</v>
      </c>
      <c r="M9" s="57">
        <v>1</v>
      </c>
      <c r="N9" s="57">
        <v>1</v>
      </c>
      <c r="O9" s="57">
        <v>1</v>
      </c>
      <c r="P9" s="57">
        <v>1</v>
      </c>
      <c r="Q9" s="57">
        <v>1</v>
      </c>
      <c r="R9" s="42">
        <f t="shared" si="0"/>
        <v>5</v>
      </c>
      <c r="S9" s="42"/>
      <c r="T9" s="42"/>
      <c r="U9" s="42"/>
      <c r="V9" s="42"/>
      <c r="W9" s="42"/>
      <c r="X9" s="212"/>
      <c r="Y9" s="212"/>
      <c r="Z9" s="212"/>
      <c r="AA9" s="9">
        <v>31</v>
      </c>
      <c r="AB9" s="56" t="s">
        <v>470</v>
      </c>
      <c r="AC9" s="77" t="s">
        <v>78</v>
      </c>
      <c r="AD9" s="81" t="s">
        <v>547</v>
      </c>
    </row>
    <row r="10" spans="1:30" x14ac:dyDescent="0.35">
      <c r="A10" s="111" t="s">
        <v>64</v>
      </c>
      <c r="B10" s="111" t="s">
        <v>771</v>
      </c>
      <c r="C10" s="111" t="s">
        <v>74</v>
      </c>
      <c r="D10" s="56" t="s">
        <v>471</v>
      </c>
      <c r="E10" s="111" t="s">
        <v>715</v>
      </c>
      <c r="F10" s="111" t="s">
        <v>224</v>
      </c>
      <c r="G10" s="111" t="s">
        <v>70</v>
      </c>
      <c r="H10" s="111" t="s">
        <v>221</v>
      </c>
      <c r="I10" s="111" t="s">
        <v>16</v>
      </c>
      <c r="J10" s="111">
        <v>3</v>
      </c>
      <c r="K10" s="111" t="s">
        <v>73</v>
      </c>
      <c r="L10" s="111" t="s">
        <v>181</v>
      </c>
      <c r="M10" s="57">
        <v>1</v>
      </c>
      <c r="N10" s="57">
        <v>1</v>
      </c>
      <c r="O10" s="57">
        <v>1</v>
      </c>
      <c r="P10" s="57">
        <v>1</v>
      </c>
      <c r="Q10" s="57">
        <v>1</v>
      </c>
      <c r="R10" s="42">
        <f t="shared" si="0"/>
        <v>5</v>
      </c>
      <c r="S10" s="42"/>
      <c r="T10" s="42"/>
      <c r="U10" s="42"/>
      <c r="V10" s="42"/>
      <c r="W10" s="42"/>
      <c r="X10" s="212"/>
      <c r="Y10" s="212"/>
      <c r="Z10" s="212"/>
      <c r="AA10" s="9">
        <v>32</v>
      </c>
      <c r="AB10" s="56" t="s">
        <v>471</v>
      </c>
      <c r="AC10" s="77" t="s">
        <v>78</v>
      </c>
      <c r="AD10" s="81" t="s">
        <v>548</v>
      </c>
    </row>
    <row r="11" spans="1:30" x14ac:dyDescent="0.35">
      <c r="A11" s="111" t="s">
        <v>64</v>
      </c>
      <c r="B11" s="111" t="s">
        <v>771</v>
      </c>
      <c r="C11" s="111" t="s">
        <v>74</v>
      </c>
      <c r="D11" s="56" t="s">
        <v>472</v>
      </c>
      <c r="E11" s="111" t="s">
        <v>716</v>
      </c>
      <c r="F11" s="111" t="s">
        <v>224</v>
      </c>
      <c r="G11" s="111" t="s">
        <v>70</v>
      </c>
      <c r="H11" s="111" t="s">
        <v>222</v>
      </c>
      <c r="I11" s="111" t="s">
        <v>16</v>
      </c>
      <c r="J11" s="111">
        <v>3</v>
      </c>
      <c r="K11" s="111" t="s">
        <v>73</v>
      </c>
      <c r="L11" s="111" t="s">
        <v>181</v>
      </c>
      <c r="M11" s="57">
        <v>1</v>
      </c>
      <c r="N11" s="57">
        <v>1</v>
      </c>
      <c r="O11" s="57">
        <v>1</v>
      </c>
      <c r="P11" s="57">
        <v>1</v>
      </c>
      <c r="Q11" s="57">
        <v>1</v>
      </c>
      <c r="R11" s="42">
        <f t="shared" si="0"/>
        <v>5</v>
      </c>
      <c r="S11" s="42"/>
      <c r="T11" s="42"/>
      <c r="U11" s="42"/>
      <c r="V11" s="42"/>
      <c r="W11" s="42"/>
      <c r="X11" s="212"/>
      <c r="Y11" s="212"/>
      <c r="Z11" s="212"/>
      <c r="AA11" s="9">
        <v>33</v>
      </c>
      <c r="AB11" s="56" t="s">
        <v>472</v>
      </c>
      <c r="AC11" s="77" t="s">
        <v>81</v>
      </c>
      <c r="AD11" s="81" t="s">
        <v>541</v>
      </c>
    </row>
    <row r="12" spans="1:30" x14ac:dyDescent="0.35">
      <c r="A12" s="111" t="s">
        <v>64</v>
      </c>
      <c r="B12" s="111" t="s">
        <v>771</v>
      </c>
      <c r="C12" s="111" t="s">
        <v>74</v>
      </c>
      <c r="D12" s="56" t="s">
        <v>466</v>
      </c>
      <c r="E12" s="111" t="s">
        <v>717</v>
      </c>
      <c r="F12" s="111" t="s">
        <v>226</v>
      </c>
      <c r="G12" s="111" t="s">
        <v>70</v>
      </c>
      <c r="H12" s="111" t="s">
        <v>223</v>
      </c>
      <c r="I12" s="111" t="s">
        <v>16</v>
      </c>
      <c r="J12" s="111">
        <v>3</v>
      </c>
      <c r="K12" s="111" t="s">
        <v>73</v>
      </c>
      <c r="L12" s="111" t="s">
        <v>181</v>
      </c>
      <c r="M12" s="57">
        <v>1</v>
      </c>
      <c r="N12" s="57">
        <v>1</v>
      </c>
      <c r="O12" s="57">
        <v>1</v>
      </c>
      <c r="P12" s="57">
        <v>1</v>
      </c>
      <c r="Q12" s="57">
        <v>1</v>
      </c>
      <c r="R12" s="42">
        <f t="shared" si="0"/>
        <v>5</v>
      </c>
      <c r="S12" s="42"/>
      <c r="T12" s="42"/>
      <c r="U12" s="42"/>
      <c r="V12" s="42"/>
      <c r="W12" s="42"/>
      <c r="X12" s="212"/>
      <c r="Y12" s="212"/>
      <c r="Z12" s="212"/>
      <c r="AA12" s="9">
        <v>34</v>
      </c>
      <c r="AB12" s="56" t="s">
        <v>466</v>
      </c>
      <c r="AC12" s="77" t="s">
        <v>81</v>
      </c>
      <c r="AD12" s="81" t="s">
        <v>549</v>
      </c>
    </row>
    <row r="13" spans="1:30" x14ac:dyDescent="0.35">
      <c r="A13" s="111" t="s">
        <v>64</v>
      </c>
      <c r="B13" s="111" t="s">
        <v>771</v>
      </c>
      <c r="C13" s="111" t="s">
        <v>74</v>
      </c>
      <c r="D13" s="56" t="s">
        <v>473</v>
      </c>
      <c r="E13" s="111" t="s">
        <v>718</v>
      </c>
      <c r="F13" s="111" t="s">
        <v>719</v>
      </c>
      <c r="G13" s="111" t="s">
        <v>70</v>
      </c>
      <c r="H13" s="111" t="s">
        <v>263</v>
      </c>
      <c r="I13" s="111" t="s">
        <v>16</v>
      </c>
      <c r="J13" s="111">
        <v>3</v>
      </c>
      <c r="K13" s="111" t="s">
        <v>73</v>
      </c>
      <c r="L13" s="111" t="s">
        <v>181</v>
      </c>
      <c r="M13" s="57">
        <v>1</v>
      </c>
      <c r="N13" s="57">
        <v>1</v>
      </c>
      <c r="O13" s="57">
        <v>1</v>
      </c>
      <c r="P13" s="57">
        <v>1</v>
      </c>
      <c r="Q13" s="57">
        <v>1</v>
      </c>
      <c r="R13" s="42">
        <f t="shared" si="0"/>
        <v>5</v>
      </c>
      <c r="S13" s="42"/>
      <c r="T13" s="42"/>
      <c r="U13" s="42"/>
      <c r="V13" s="42"/>
      <c r="W13" s="42"/>
      <c r="X13" s="212"/>
      <c r="Y13" s="212"/>
      <c r="Z13" s="212"/>
      <c r="AA13" s="9">
        <v>35</v>
      </c>
      <c r="AB13" s="56" t="s">
        <v>473</v>
      </c>
      <c r="AC13" s="77" t="s">
        <v>85</v>
      </c>
      <c r="AD13" s="81" t="s">
        <v>550</v>
      </c>
    </row>
    <row r="14" spans="1:30" x14ac:dyDescent="0.35">
      <c r="A14" s="110" t="s">
        <v>64</v>
      </c>
      <c r="B14" s="110" t="s">
        <v>431</v>
      </c>
      <c r="C14" s="110" t="s">
        <v>76</v>
      </c>
      <c r="D14" s="57" t="s">
        <v>431</v>
      </c>
      <c r="E14" s="110" t="s">
        <v>720</v>
      </c>
      <c r="F14" s="110" t="s">
        <v>215</v>
      </c>
      <c r="G14" s="110" t="s">
        <v>70</v>
      </c>
      <c r="H14" s="110" t="s">
        <v>77</v>
      </c>
      <c r="I14" s="110" t="s">
        <v>16</v>
      </c>
      <c r="J14" s="110">
        <v>5</v>
      </c>
      <c r="K14" s="110" t="s">
        <v>75</v>
      </c>
      <c r="L14" s="110" t="s">
        <v>174</v>
      </c>
      <c r="M14" s="110">
        <v>1</v>
      </c>
      <c r="N14" s="110">
        <v>0</v>
      </c>
      <c r="O14" s="110">
        <v>1</v>
      </c>
      <c r="P14" s="110">
        <v>0</v>
      </c>
      <c r="Q14" s="110">
        <v>1</v>
      </c>
      <c r="R14" s="41">
        <f t="shared" si="0"/>
        <v>3</v>
      </c>
      <c r="S14" s="41"/>
      <c r="T14" s="41"/>
      <c r="U14" s="41"/>
      <c r="V14" s="41"/>
      <c r="W14" s="41"/>
      <c r="X14" s="213"/>
      <c r="Y14" s="213"/>
      <c r="Z14" s="213"/>
      <c r="AA14" s="9">
        <v>36</v>
      </c>
      <c r="AB14" s="77" t="s">
        <v>431</v>
      </c>
      <c r="AC14" s="77" t="s">
        <v>88</v>
      </c>
      <c r="AD14" s="81" t="s">
        <v>551</v>
      </c>
    </row>
    <row r="15" spans="1:30" x14ac:dyDescent="0.35">
      <c r="A15" s="111" t="s">
        <v>64</v>
      </c>
      <c r="B15" s="111" t="s">
        <v>772</v>
      </c>
      <c r="C15" s="111" t="s">
        <v>79</v>
      </c>
      <c r="D15" s="56" t="s">
        <v>475</v>
      </c>
      <c r="E15" s="111" t="s">
        <v>721</v>
      </c>
      <c r="F15" s="111" t="s">
        <v>186</v>
      </c>
      <c r="G15" s="111" t="s">
        <v>70</v>
      </c>
      <c r="H15" s="111" t="s">
        <v>72</v>
      </c>
      <c r="I15" s="111" t="s">
        <v>20</v>
      </c>
      <c r="J15" s="111">
        <v>7</v>
      </c>
      <c r="K15" s="111" t="s">
        <v>78</v>
      </c>
      <c r="L15" s="111" t="s">
        <v>181</v>
      </c>
      <c r="M15" s="111">
        <v>1</v>
      </c>
      <c r="N15" s="111">
        <v>1</v>
      </c>
      <c r="O15" s="111">
        <v>1</v>
      </c>
      <c r="P15" s="111">
        <v>1</v>
      </c>
      <c r="Q15" s="111">
        <v>1</v>
      </c>
      <c r="R15" s="42">
        <f t="shared" si="0"/>
        <v>5</v>
      </c>
      <c r="S15" s="42"/>
      <c r="T15" s="42"/>
      <c r="U15" s="42"/>
      <c r="V15" s="42"/>
      <c r="W15" s="42"/>
      <c r="X15" s="212"/>
      <c r="Y15" s="212"/>
      <c r="Z15" s="212"/>
      <c r="AA15" s="9">
        <v>37</v>
      </c>
      <c r="AB15" s="77" t="s">
        <v>475</v>
      </c>
      <c r="AC15" s="77" t="s">
        <v>88</v>
      </c>
      <c r="AD15" s="81" t="s">
        <v>552</v>
      </c>
    </row>
    <row r="16" spans="1:30" x14ac:dyDescent="0.35">
      <c r="A16" s="111" t="s">
        <v>64</v>
      </c>
      <c r="B16" s="111" t="s">
        <v>772</v>
      </c>
      <c r="C16" s="111" t="s">
        <v>79</v>
      </c>
      <c r="D16" s="56" t="s">
        <v>474</v>
      </c>
      <c r="E16" s="111" t="s">
        <v>712</v>
      </c>
      <c r="F16" s="111" t="s">
        <v>266</v>
      </c>
      <c r="G16" s="111" t="s">
        <v>70</v>
      </c>
      <c r="H16" s="111" t="s">
        <v>72</v>
      </c>
      <c r="I16" s="111" t="s">
        <v>20</v>
      </c>
      <c r="J16" s="111">
        <v>7</v>
      </c>
      <c r="K16" s="111" t="s">
        <v>78</v>
      </c>
      <c r="L16" s="111" t="s">
        <v>181</v>
      </c>
      <c r="M16" s="57">
        <v>1</v>
      </c>
      <c r="N16" s="57">
        <v>1</v>
      </c>
      <c r="O16" s="57">
        <v>1</v>
      </c>
      <c r="P16" s="57">
        <v>1</v>
      </c>
      <c r="Q16" s="57">
        <v>1</v>
      </c>
      <c r="R16" s="42">
        <f t="shared" si="0"/>
        <v>5</v>
      </c>
      <c r="S16" s="42"/>
      <c r="T16" s="42"/>
      <c r="U16" s="42"/>
      <c r="V16" s="42"/>
      <c r="W16" s="42"/>
      <c r="X16" s="212"/>
      <c r="Y16" s="212"/>
      <c r="Z16" s="212"/>
      <c r="AA16" s="9">
        <v>38</v>
      </c>
      <c r="AB16" s="77" t="s">
        <v>474</v>
      </c>
      <c r="AC16" s="77" t="s">
        <v>88</v>
      </c>
      <c r="AD16" s="81" t="s">
        <v>553</v>
      </c>
    </row>
    <row r="17" spans="1:30" x14ac:dyDescent="0.35">
      <c r="A17" s="110" t="s">
        <v>64</v>
      </c>
      <c r="B17" s="110" t="s">
        <v>432</v>
      </c>
      <c r="C17" s="110" t="s">
        <v>82</v>
      </c>
      <c r="D17" s="57" t="s">
        <v>432</v>
      </c>
      <c r="E17" s="57" t="s">
        <v>722</v>
      </c>
      <c r="F17" s="57" t="s">
        <v>227</v>
      </c>
      <c r="G17" s="110" t="s">
        <v>70</v>
      </c>
      <c r="H17" s="57" t="s">
        <v>83</v>
      </c>
      <c r="I17" s="110" t="s">
        <v>80</v>
      </c>
      <c r="J17" s="110">
        <v>2</v>
      </c>
      <c r="K17" s="110" t="s">
        <v>81</v>
      </c>
      <c r="L17" s="110" t="s">
        <v>172</v>
      </c>
      <c r="M17" s="57">
        <v>1</v>
      </c>
      <c r="N17" s="57">
        <v>1</v>
      </c>
      <c r="O17" s="57">
        <v>1</v>
      </c>
      <c r="P17" s="57">
        <v>1</v>
      </c>
      <c r="Q17" s="57">
        <v>1</v>
      </c>
      <c r="R17" s="41">
        <f t="shared" si="0"/>
        <v>5</v>
      </c>
      <c r="S17" s="41"/>
      <c r="T17" s="41"/>
      <c r="U17" s="41"/>
      <c r="V17" s="41"/>
      <c r="W17" s="41"/>
      <c r="X17" s="213"/>
      <c r="Y17" s="213"/>
      <c r="Z17" s="213"/>
      <c r="AA17" s="9">
        <v>39</v>
      </c>
      <c r="AB17" s="77" t="s">
        <v>432</v>
      </c>
      <c r="AC17" s="77" t="s">
        <v>92</v>
      </c>
      <c r="AD17" s="81" t="s">
        <v>543</v>
      </c>
    </row>
    <row r="18" spans="1:30" x14ac:dyDescent="0.35">
      <c r="A18" s="111" t="s">
        <v>64</v>
      </c>
      <c r="B18" s="111" t="s">
        <v>773</v>
      </c>
      <c r="C18" s="111" t="s">
        <v>86</v>
      </c>
      <c r="D18" s="56" t="s">
        <v>476</v>
      </c>
      <c r="E18" s="111" t="s">
        <v>723</v>
      </c>
      <c r="F18" s="111" t="s">
        <v>186</v>
      </c>
      <c r="G18" s="111" t="s">
        <v>70</v>
      </c>
      <c r="H18" s="111" t="s">
        <v>72</v>
      </c>
      <c r="I18" s="111" t="s">
        <v>24</v>
      </c>
      <c r="J18" s="111">
        <v>11</v>
      </c>
      <c r="K18" s="111" t="s">
        <v>85</v>
      </c>
      <c r="L18" s="111" t="s">
        <v>182</v>
      </c>
      <c r="M18" s="111">
        <v>1</v>
      </c>
      <c r="N18" s="111">
        <v>1</v>
      </c>
      <c r="O18" s="111">
        <v>1</v>
      </c>
      <c r="P18" s="111">
        <v>1</v>
      </c>
      <c r="Q18" s="111">
        <v>1</v>
      </c>
      <c r="R18" s="42">
        <f t="shared" si="0"/>
        <v>5</v>
      </c>
      <c r="S18" s="42"/>
      <c r="T18" s="42"/>
      <c r="U18" s="42"/>
      <c r="V18" s="42"/>
      <c r="W18" s="42"/>
      <c r="X18" s="212"/>
      <c r="Y18" s="212"/>
      <c r="Z18" s="212"/>
      <c r="AA18" s="9">
        <v>40</v>
      </c>
      <c r="AB18" s="77" t="s">
        <v>476</v>
      </c>
      <c r="AC18" s="77" t="s">
        <v>96</v>
      </c>
      <c r="AD18" s="81" t="s">
        <v>545</v>
      </c>
    </row>
    <row r="19" spans="1:30" x14ac:dyDescent="0.35">
      <c r="A19" s="111" t="s">
        <v>64</v>
      </c>
      <c r="B19" s="111" t="s">
        <v>773</v>
      </c>
      <c r="C19" s="111" t="s">
        <v>86</v>
      </c>
      <c r="D19" s="56" t="s">
        <v>477</v>
      </c>
      <c r="E19" s="111" t="s">
        <v>724</v>
      </c>
      <c r="F19" s="111" t="s">
        <v>270</v>
      </c>
      <c r="G19" s="111" t="s">
        <v>70</v>
      </c>
      <c r="H19" s="111" t="s">
        <v>72</v>
      </c>
      <c r="I19" s="111" t="s">
        <v>24</v>
      </c>
      <c r="J19" s="111">
        <v>11</v>
      </c>
      <c r="K19" s="111" t="s">
        <v>85</v>
      </c>
      <c r="L19" s="111" t="s">
        <v>182</v>
      </c>
      <c r="M19" s="57">
        <v>1</v>
      </c>
      <c r="N19" s="57">
        <v>1</v>
      </c>
      <c r="O19" s="57">
        <v>1</v>
      </c>
      <c r="P19" s="57">
        <v>1</v>
      </c>
      <c r="Q19" s="57">
        <v>1</v>
      </c>
      <c r="R19" s="42">
        <f t="shared" si="0"/>
        <v>5</v>
      </c>
      <c r="S19" s="42"/>
      <c r="T19" s="42"/>
      <c r="U19" s="42"/>
      <c r="V19" s="42"/>
      <c r="W19" s="42"/>
      <c r="X19" s="212"/>
      <c r="Y19" s="212"/>
      <c r="Z19" s="212"/>
      <c r="AA19" s="9">
        <v>41</v>
      </c>
      <c r="AB19" s="77" t="s">
        <v>477</v>
      </c>
      <c r="AC19" s="77" t="s">
        <v>155</v>
      </c>
      <c r="AD19" s="81" t="s">
        <v>520</v>
      </c>
    </row>
    <row r="20" spans="1:30" x14ac:dyDescent="0.35">
      <c r="A20" s="110" t="s">
        <v>64</v>
      </c>
      <c r="B20" s="110" t="s">
        <v>433</v>
      </c>
      <c r="C20" s="110" t="s">
        <v>90</v>
      </c>
      <c r="D20" s="57" t="s">
        <v>433</v>
      </c>
      <c r="E20" s="110" t="s">
        <v>864</v>
      </c>
      <c r="F20" s="110" t="s">
        <v>186</v>
      </c>
      <c r="G20" s="110" t="s">
        <v>89</v>
      </c>
      <c r="H20" s="110" t="s">
        <v>91</v>
      </c>
      <c r="I20" s="110" t="s">
        <v>12</v>
      </c>
      <c r="J20" s="184" t="s">
        <v>688</v>
      </c>
      <c r="K20" s="110" t="s">
        <v>88</v>
      </c>
      <c r="L20" s="110" t="s">
        <v>183</v>
      </c>
      <c r="M20" s="57">
        <v>1</v>
      </c>
      <c r="N20" s="57">
        <v>1</v>
      </c>
      <c r="O20" s="57">
        <v>1</v>
      </c>
      <c r="P20" s="57">
        <v>1</v>
      </c>
      <c r="Q20" s="57">
        <v>1</v>
      </c>
      <c r="R20" s="41">
        <f t="shared" si="0"/>
        <v>5</v>
      </c>
      <c r="S20" s="41"/>
      <c r="T20" s="41"/>
      <c r="U20" s="41"/>
      <c r="V20" s="41"/>
      <c r="W20" s="41"/>
      <c r="X20" s="213"/>
      <c r="Y20" s="213"/>
      <c r="Z20" s="213"/>
      <c r="AA20" s="9">
        <v>42</v>
      </c>
      <c r="AB20" s="77" t="s">
        <v>433</v>
      </c>
      <c r="AC20" s="77" t="s">
        <v>389</v>
      </c>
      <c r="AD20" s="81" t="s">
        <v>519</v>
      </c>
    </row>
    <row r="21" spans="1:30" x14ac:dyDescent="0.35">
      <c r="A21" s="56" t="s">
        <v>64</v>
      </c>
      <c r="B21" s="110" t="s">
        <v>434</v>
      </c>
      <c r="C21" s="56" t="s">
        <v>93</v>
      </c>
      <c r="D21" s="56" t="s">
        <v>434</v>
      </c>
      <c r="E21" s="56" t="s">
        <v>865</v>
      </c>
      <c r="F21" s="56" t="s">
        <v>228</v>
      </c>
      <c r="G21" s="56" t="s">
        <v>10</v>
      </c>
      <c r="H21" s="56" t="s">
        <v>94</v>
      </c>
      <c r="I21" s="56" t="s">
        <v>16</v>
      </c>
      <c r="J21" s="56">
        <v>4</v>
      </c>
      <c r="K21" s="56" t="s">
        <v>92</v>
      </c>
      <c r="L21" s="56" t="s">
        <v>177</v>
      </c>
      <c r="M21" s="57">
        <v>1</v>
      </c>
      <c r="N21" s="57">
        <v>1</v>
      </c>
      <c r="O21" s="57">
        <v>1</v>
      </c>
      <c r="P21" s="57">
        <v>1</v>
      </c>
      <c r="Q21" s="57">
        <v>1</v>
      </c>
      <c r="R21" s="42">
        <f t="shared" si="0"/>
        <v>5</v>
      </c>
      <c r="S21" s="42"/>
      <c r="T21" s="42"/>
      <c r="U21" s="42"/>
      <c r="V21" s="42"/>
      <c r="W21" s="42"/>
      <c r="X21" s="212"/>
      <c r="Y21" s="212"/>
      <c r="Z21" s="212"/>
      <c r="AA21" s="9">
        <v>43</v>
      </c>
      <c r="AB21" s="77" t="s">
        <v>434</v>
      </c>
      <c r="AC21" s="77" t="s">
        <v>159</v>
      </c>
      <c r="AD21" s="81" t="s">
        <v>527</v>
      </c>
    </row>
    <row r="22" spans="1:30" x14ac:dyDescent="0.35">
      <c r="A22" s="57" t="s">
        <v>64</v>
      </c>
      <c r="B22" s="110" t="s">
        <v>435</v>
      </c>
      <c r="C22" s="57" t="s">
        <v>98</v>
      </c>
      <c r="D22" s="57" t="s">
        <v>435</v>
      </c>
      <c r="E22" s="57" t="s">
        <v>727</v>
      </c>
      <c r="F22" s="57" t="s">
        <v>198</v>
      </c>
      <c r="G22" s="57" t="s">
        <v>97</v>
      </c>
      <c r="H22" s="57" t="s">
        <v>99</v>
      </c>
      <c r="I22" s="57" t="s">
        <v>95</v>
      </c>
      <c r="J22" s="57">
        <v>6</v>
      </c>
      <c r="K22" s="57" t="s">
        <v>96</v>
      </c>
      <c r="L22" s="112" t="s">
        <v>170</v>
      </c>
      <c r="M22" s="57">
        <v>0</v>
      </c>
      <c r="N22" s="57">
        <v>1</v>
      </c>
      <c r="O22" s="57">
        <v>0</v>
      </c>
      <c r="P22" s="57">
        <v>1</v>
      </c>
      <c r="Q22" s="57">
        <v>0</v>
      </c>
      <c r="R22" s="41">
        <f t="shared" si="0"/>
        <v>2</v>
      </c>
      <c r="S22" s="41"/>
      <c r="T22" s="41"/>
      <c r="U22" s="41"/>
      <c r="V22" s="41"/>
      <c r="W22" s="41"/>
      <c r="X22" s="213"/>
      <c r="Y22" s="213"/>
      <c r="Z22" s="213"/>
      <c r="AA22" s="9">
        <v>44</v>
      </c>
      <c r="AB22" s="77" t="s">
        <v>435</v>
      </c>
      <c r="AC22" s="77" t="s">
        <v>161</v>
      </c>
      <c r="AD22" s="81" t="s">
        <v>526</v>
      </c>
    </row>
    <row r="23" spans="1:30" x14ac:dyDescent="0.35">
      <c r="A23" s="56" t="s">
        <v>152</v>
      </c>
      <c r="B23" s="110" t="s">
        <v>774</v>
      </c>
      <c r="C23" s="56" t="s">
        <v>157</v>
      </c>
      <c r="D23" s="56" t="s">
        <v>498</v>
      </c>
      <c r="E23" s="111" t="s">
        <v>730</v>
      </c>
      <c r="F23" s="111" t="s">
        <v>186</v>
      </c>
      <c r="G23" s="56" t="s">
        <v>156</v>
      </c>
      <c r="H23" s="111" t="s">
        <v>72</v>
      </c>
      <c r="I23" s="56" t="s">
        <v>80</v>
      </c>
      <c r="J23" s="56">
        <v>3</v>
      </c>
      <c r="K23" s="56" t="s">
        <v>155</v>
      </c>
      <c r="L23" s="56" t="s">
        <v>154</v>
      </c>
      <c r="M23" s="56">
        <v>1</v>
      </c>
      <c r="N23" s="56">
        <v>1</v>
      </c>
      <c r="O23" s="56">
        <v>1</v>
      </c>
      <c r="P23" s="56">
        <v>1</v>
      </c>
      <c r="Q23" s="56">
        <v>1</v>
      </c>
      <c r="R23" s="42">
        <f t="shared" si="0"/>
        <v>5</v>
      </c>
      <c r="S23" s="42"/>
      <c r="T23" s="42"/>
      <c r="U23" s="42"/>
      <c r="V23" s="42"/>
      <c r="W23" s="42"/>
      <c r="X23" s="212"/>
      <c r="Y23" s="212"/>
      <c r="Z23" s="212"/>
      <c r="AA23" s="9">
        <v>60</v>
      </c>
      <c r="AB23" s="77" t="s">
        <v>438</v>
      </c>
      <c r="AC23" s="77" t="s">
        <v>163</v>
      </c>
      <c r="AD23" s="81" t="s">
        <v>525</v>
      </c>
    </row>
    <row r="24" spans="1:30" x14ac:dyDescent="0.35">
      <c r="A24" s="56" t="s">
        <v>152</v>
      </c>
      <c r="B24" s="110" t="s">
        <v>774</v>
      </c>
      <c r="C24" s="56" t="s">
        <v>157</v>
      </c>
      <c r="D24" s="56" t="s">
        <v>499</v>
      </c>
      <c r="E24" s="111" t="s">
        <v>232</v>
      </c>
      <c r="F24" s="111" t="s">
        <v>229</v>
      </c>
      <c r="G24" s="56" t="s">
        <v>156</v>
      </c>
      <c r="H24" s="111" t="s">
        <v>232</v>
      </c>
      <c r="I24" s="56" t="s">
        <v>80</v>
      </c>
      <c r="J24" s="56">
        <v>4</v>
      </c>
      <c r="K24" s="56" t="s">
        <v>155</v>
      </c>
      <c r="L24" s="56" t="s">
        <v>154</v>
      </c>
      <c r="M24" s="57">
        <v>1</v>
      </c>
      <c r="N24" s="57">
        <v>1</v>
      </c>
      <c r="O24" s="57">
        <v>1</v>
      </c>
      <c r="P24" s="57">
        <v>1</v>
      </c>
      <c r="Q24" s="57">
        <v>1</v>
      </c>
      <c r="R24" s="42">
        <f t="shared" si="0"/>
        <v>5</v>
      </c>
      <c r="S24" s="42"/>
      <c r="T24" s="42"/>
      <c r="U24" s="42"/>
      <c r="V24" s="42"/>
      <c r="W24" s="42"/>
      <c r="X24" s="212"/>
      <c r="Y24" s="212"/>
      <c r="Z24" s="212"/>
      <c r="AA24" s="9">
        <v>61</v>
      </c>
      <c r="AB24" s="77" t="s">
        <v>503</v>
      </c>
      <c r="AC24" s="77" t="s">
        <v>163</v>
      </c>
      <c r="AD24" s="81" t="s">
        <v>521</v>
      </c>
    </row>
    <row r="25" spans="1:30" x14ac:dyDescent="0.35">
      <c r="A25" s="57" t="s">
        <v>152</v>
      </c>
      <c r="B25" s="110" t="s">
        <v>436</v>
      </c>
      <c r="C25" s="57" t="s">
        <v>160</v>
      </c>
      <c r="D25" s="57" t="s">
        <v>436</v>
      </c>
      <c r="E25" s="110" t="s">
        <v>716</v>
      </c>
      <c r="F25" s="110" t="s">
        <v>728</v>
      </c>
      <c r="G25" s="57" t="s">
        <v>156</v>
      </c>
      <c r="H25" s="110" t="s">
        <v>72</v>
      </c>
      <c r="I25" s="57" t="s">
        <v>24</v>
      </c>
      <c r="J25" s="57">
        <v>9</v>
      </c>
      <c r="K25" s="57" t="s">
        <v>159</v>
      </c>
      <c r="L25" s="57" t="s">
        <v>158</v>
      </c>
      <c r="M25" s="57">
        <v>1</v>
      </c>
      <c r="N25" s="57">
        <v>1</v>
      </c>
      <c r="O25" s="57">
        <v>1</v>
      </c>
      <c r="P25" s="57">
        <v>1</v>
      </c>
      <c r="Q25" s="57">
        <v>1</v>
      </c>
      <c r="R25" s="41">
        <f t="shared" si="0"/>
        <v>5</v>
      </c>
      <c r="S25" s="41"/>
      <c r="T25" s="41"/>
      <c r="U25" s="41"/>
      <c r="V25" s="41"/>
      <c r="W25" s="41"/>
      <c r="X25" s="213"/>
      <c r="Y25" s="213"/>
      <c r="Z25" s="213"/>
      <c r="AA25" s="9">
        <v>62</v>
      </c>
      <c r="AB25" s="77" t="s">
        <v>499</v>
      </c>
      <c r="AC25" s="77" t="s">
        <v>163</v>
      </c>
      <c r="AD25" s="81" t="s">
        <v>522</v>
      </c>
    </row>
    <row r="26" spans="1:30" x14ac:dyDescent="0.35">
      <c r="A26" s="56" t="s">
        <v>152</v>
      </c>
      <c r="B26" s="110" t="s">
        <v>437</v>
      </c>
      <c r="C26" s="56" t="s">
        <v>162</v>
      </c>
      <c r="D26" s="56" t="s">
        <v>437</v>
      </c>
      <c r="E26" s="111" t="s">
        <v>729</v>
      </c>
      <c r="F26" s="111" t="s">
        <v>213</v>
      </c>
      <c r="G26" s="56" t="s">
        <v>156</v>
      </c>
      <c r="H26" s="111" t="s">
        <v>72</v>
      </c>
      <c r="I26" s="56" t="s">
        <v>12</v>
      </c>
      <c r="J26" s="56">
        <v>8</v>
      </c>
      <c r="K26" s="56" t="s">
        <v>161</v>
      </c>
      <c r="L26" s="56" t="s">
        <v>55</v>
      </c>
      <c r="M26" s="57">
        <v>1</v>
      </c>
      <c r="N26" s="57">
        <v>1</v>
      </c>
      <c r="O26" s="57">
        <v>1</v>
      </c>
      <c r="P26" s="57">
        <v>1</v>
      </c>
      <c r="Q26" s="57">
        <v>1</v>
      </c>
      <c r="R26" s="42">
        <f t="shared" si="0"/>
        <v>5</v>
      </c>
      <c r="S26" s="42"/>
      <c r="T26" s="42"/>
      <c r="U26" s="42"/>
      <c r="V26" s="42"/>
      <c r="W26" s="42"/>
      <c r="X26" s="212"/>
      <c r="Y26" s="212"/>
      <c r="Z26" s="212"/>
      <c r="AA26" s="9">
        <v>63</v>
      </c>
      <c r="AB26" s="77" t="s">
        <v>436</v>
      </c>
      <c r="AC26" s="77" t="s">
        <v>163</v>
      </c>
      <c r="AD26" s="81" t="s">
        <v>523</v>
      </c>
    </row>
    <row r="27" spans="1:30" x14ac:dyDescent="0.35">
      <c r="A27" s="57" t="s">
        <v>152</v>
      </c>
      <c r="B27" s="110" t="s">
        <v>438</v>
      </c>
      <c r="C27" s="57" t="s">
        <v>98</v>
      </c>
      <c r="D27" s="57" t="s">
        <v>438</v>
      </c>
      <c r="E27" s="57" t="s">
        <v>727</v>
      </c>
      <c r="F27" s="57" t="s">
        <v>198</v>
      </c>
      <c r="G27" s="57" t="s">
        <v>156</v>
      </c>
      <c r="H27" s="57" t="s">
        <v>151</v>
      </c>
      <c r="I27" s="57" t="s">
        <v>65</v>
      </c>
      <c r="J27" s="185" t="s">
        <v>757</v>
      </c>
      <c r="K27" s="57" t="s">
        <v>163</v>
      </c>
      <c r="L27" s="113" t="s">
        <v>170</v>
      </c>
      <c r="M27" s="57">
        <v>0</v>
      </c>
      <c r="N27" s="57">
        <v>1</v>
      </c>
      <c r="O27" s="57">
        <v>0</v>
      </c>
      <c r="P27" s="57">
        <v>1</v>
      </c>
      <c r="Q27" s="57">
        <v>0</v>
      </c>
      <c r="R27" s="41">
        <f t="shared" si="0"/>
        <v>2</v>
      </c>
      <c r="S27" s="41"/>
      <c r="T27" s="41"/>
      <c r="U27" s="41"/>
      <c r="V27" s="41"/>
      <c r="W27" s="41"/>
      <c r="X27" s="213"/>
      <c r="Y27" s="213"/>
      <c r="Z27" s="213"/>
      <c r="AA27" s="9">
        <v>64</v>
      </c>
      <c r="AB27" s="77" t="s">
        <v>437</v>
      </c>
      <c r="AC27" s="77" t="s">
        <v>163</v>
      </c>
      <c r="AD27" s="81" t="s">
        <v>524</v>
      </c>
    </row>
    <row r="28" spans="1:30" x14ac:dyDescent="0.35">
      <c r="A28" s="56" t="s">
        <v>116</v>
      </c>
      <c r="B28" s="110" t="s">
        <v>440</v>
      </c>
      <c r="C28" s="111" t="s">
        <v>121</v>
      </c>
      <c r="D28" s="56" t="s">
        <v>440</v>
      </c>
      <c r="E28" s="56" t="s">
        <v>741</v>
      </c>
      <c r="F28" s="56" t="s">
        <v>229</v>
      </c>
      <c r="G28" s="111" t="s">
        <v>10</v>
      </c>
      <c r="H28" s="56" t="s">
        <v>122</v>
      </c>
      <c r="I28" s="56" t="s">
        <v>119</v>
      </c>
      <c r="J28" s="188" t="s">
        <v>760</v>
      </c>
      <c r="K28" s="56" t="s">
        <v>120</v>
      </c>
      <c r="L28" s="56" t="s">
        <v>118</v>
      </c>
      <c r="M28" s="57">
        <v>1</v>
      </c>
      <c r="N28" s="57">
        <v>1</v>
      </c>
      <c r="O28" s="57">
        <v>1</v>
      </c>
      <c r="P28" s="57">
        <v>1</v>
      </c>
      <c r="Q28" s="57">
        <v>1</v>
      </c>
      <c r="R28" s="42">
        <f t="shared" si="0"/>
        <v>5</v>
      </c>
      <c r="S28" s="42"/>
      <c r="T28" s="42"/>
      <c r="U28" s="42"/>
      <c r="V28" s="42"/>
      <c r="W28" s="42"/>
      <c r="X28" s="212"/>
      <c r="Y28" s="212"/>
      <c r="Z28" s="212"/>
      <c r="AA28" s="9">
        <v>54</v>
      </c>
      <c r="AB28" s="77" t="s">
        <v>490</v>
      </c>
      <c r="AC28" s="77" t="s">
        <v>163</v>
      </c>
      <c r="AD28" s="81" t="s">
        <v>528</v>
      </c>
    </row>
    <row r="29" spans="1:30" x14ac:dyDescent="0.35">
      <c r="A29" s="57" t="s">
        <v>116</v>
      </c>
      <c r="B29" s="110" t="s">
        <v>441</v>
      </c>
      <c r="C29" s="57" t="s">
        <v>98</v>
      </c>
      <c r="D29" s="57" t="s">
        <v>441</v>
      </c>
      <c r="E29" s="57" t="s">
        <v>727</v>
      </c>
      <c r="F29" s="57" t="s">
        <v>198</v>
      </c>
      <c r="G29" s="57" t="s">
        <v>111</v>
      </c>
      <c r="H29" s="57" t="s">
        <v>99</v>
      </c>
      <c r="I29" s="57" t="s">
        <v>80</v>
      </c>
      <c r="J29" s="185" t="s">
        <v>759</v>
      </c>
      <c r="K29" s="57" t="s">
        <v>123</v>
      </c>
      <c r="L29" s="113" t="s">
        <v>176</v>
      </c>
      <c r="M29" s="57">
        <v>0</v>
      </c>
      <c r="N29" s="57">
        <v>1</v>
      </c>
      <c r="O29" s="57">
        <v>0</v>
      </c>
      <c r="P29" s="57">
        <v>1</v>
      </c>
      <c r="Q29" s="57">
        <v>0</v>
      </c>
      <c r="R29" s="41">
        <f t="shared" si="0"/>
        <v>2</v>
      </c>
      <c r="S29" s="41"/>
      <c r="T29" s="41"/>
      <c r="U29" s="41"/>
      <c r="V29" s="41"/>
      <c r="W29" s="41"/>
      <c r="X29" s="213"/>
      <c r="Y29" s="213"/>
      <c r="Z29" s="213"/>
      <c r="AA29" s="9">
        <v>55</v>
      </c>
      <c r="AB29" s="77" t="s">
        <v>491</v>
      </c>
      <c r="AC29" s="77" t="s">
        <v>163</v>
      </c>
      <c r="AD29" s="81" t="s">
        <v>529</v>
      </c>
    </row>
    <row r="30" spans="1:30" x14ac:dyDescent="0.35">
      <c r="A30" s="56" t="s">
        <v>116</v>
      </c>
      <c r="B30" s="110" t="s">
        <v>776</v>
      </c>
      <c r="C30" s="56" t="s">
        <v>230</v>
      </c>
      <c r="D30" s="56" t="s">
        <v>487</v>
      </c>
      <c r="E30" s="56" t="s">
        <v>742</v>
      </c>
      <c r="F30" s="56" t="s">
        <v>186</v>
      </c>
      <c r="G30" s="56" t="s">
        <v>125</v>
      </c>
      <c r="H30" s="56" t="s">
        <v>42</v>
      </c>
      <c r="I30" s="56" t="s">
        <v>24</v>
      </c>
      <c r="J30" s="56">
        <v>3</v>
      </c>
      <c r="K30" s="56" t="s">
        <v>124</v>
      </c>
      <c r="L30" s="56" t="s">
        <v>55</v>
      </c>
      <c r="M30" s="56">
        <v>1</v>
      </c>
      <c r="N30" s="56">
        <v>1</v>
      </c>
      <c r="O30" s="56">
        <v>1</v>
      </c>
      <c r="P30" s="56">
        <v>1</v>
      </c>
      <c r="Q30" s="56">
        <v>1</v>
      </c>
      <c r="R30" s="42">
        <f t="shared" si="0"/>
        <v>5</v>
      </c>
      <c r="S30" s="42"/>
      <c r="T30" s="42"/>
      <c r="U30" s="42"/>
      <c r="V30" s="42"/>
      <c r="W30" s="42"/>
      <c r="X30" s="212"/>
      <c r="Y30" s="212"/>
      <c r="Z30" s="212"/>
      <c r="AA30" s="9">
        <v>56</v>
      </c>
      <c r="AB30" s="77" t="s">
        <v>492</v>
      </c>
      <c r="AC30" s="77" t="s">
        <v>163</v>
      </c>
      <c r="AD30" s="81" t="s">
        <v>530</v>
      </c>
    </row>
    <row r="31" spans="1:30" x14ac:dyDescent="0.35">
      <c r="A31" s="56" t="s">
        <v>116</v>
      </c>
      <c r="B31" s="110" t="s">
        <v>776</v>
      </c>
      <c r="C31" s="56" t="s">
        <v>230</v>
      </c>
      <c r="D31" s="56" t="s">
        <v>489</v>
      </c>
      <c r="E31" s="56" t="s">
        <v>866</v>
      </c>
      <c r="F31" s="56" t="s">
        <v>200</v>
      </c>
      <c r="G31" s="56" t="s">
        <v>125</v>
      </c>
      <c r="H31" s="56" t="s">
        <v>42</v>
      </c>
      <c r="I31" s="56" t="s">
        <v>24</v>
      </c>
      <c r="J31" s="56">
        <v>3</v>
      </c>
      <c r="K31" s="56" t="s">
        <v>124</v>
      </c>
      <c r="L31" s="56" t="s">
        <v>55</v>
      </c>
      <c r="M31" s="57">
        <v>1</v>
      </c>
      <c r="N31" s="57">
        <v>1</v>
      </c>
      <c r="O31" s="57">
        <v>1</v>
      </c>
      <c r="P31" s="57">
        <v>1</v>
      </c>
      <c r="Q31" s="57">
        <v>1</v>
      </c>
      <c r="R31" s="42">
        <f t="shared" si="0"/>
        <v>5</v>
      </c>
      <c r="S31" s="42"/>
      <c r="T31" s="42"/>
      <c r="U31" s="42"/>
      <c r="V31" s="42"/>
      <c r="W31" s="42"/>
      <c r="X31" s="213"/>
      <c r="Y31" s="213"/>
      <c r="Z31" s="213"/>
      <c r="AA31" s="9">
        <v>57</v>
      </c>
      <c r="AB31" s="77" t="s">
        <v>493</v>
      </c>
      <c r="AC31" s="77" t="s">
        <v>163</v>
      </c>
      <c r="AD31" s="81" t="s">
        <v>531</v>
      </c>
    </row>
    <row r="32" spans="1:30" x14ac:dyDescent="0.35">
      <c r="A32" s="56" t="s">
        <v>116</v>
      </c>
      <c r="B32" s="110" t="s">
        <v>776</v>
      </c>
      <c r="C32" s="56" t="s">
        <v>230</v>
      </c>
      <c r="D32" s="56" t="s">
        <v>488</v>
      </c>
      <c r="E32" s="56" t="s">
        <v>744</v>
      </c>
      <c r="F32" s="56" t="s">
        <v>203</v>
      </c>
      <c r="G32" s="56" t="s">
        <v>125</v>
      </c>
      <c r="H32" s="56" t="s">
        <v>42</v>
      </c>
      <c r="I32" s="56" t="s">
        <v>24</v>
      </c>
      <c r="J32" s="56">
        <v>3</v>
      </c>
      <c r="K32" s="56" t="s">
        <v>124</v>
      </c>
      <c r="L32" s="56" t="s">
        <v>55</v>
      </c>
      <c r="M32" s="57">
        <v>1</v>
      </c>
      <c r="N32" s="57">
        <v>1</v>
      </c>
      <c r="O32" s="57">
        <v>1</v>
      </c>
      <c r="P32" s="57">
        <v>1</v>
      </c>
      <c r="Q32" s="57">
        <v>1</v>
      </c>
      <c r="R32" s="42">
        <f t="shared" si="0"/>
        <v>5</v>
      </c>
      <c r="S32" s="42"/>
      <c r="T32" s="42"/>
      <c r="U32" s="42"/>
      <c r="V32" s="42"/>
      <c r="W32" s="42"/>
      <c r="X32" s="212"/>
      <c r="Y32" s="212"/>
      <c r="Z32" s="212"/>
      <c r="AA32" s="9">
        <v>58</v>
      </c>
      <c r="AB32" s="77" t="s">
        <v>494</v>
      </c>
      <c r="AC32" s="58" t="s">
        <v>129</v>
      </c>
      <c r="AD32" s="81" t="s">
        <v>513</v>
      </c>
    </row>
    <row r="33" spans="1:30" x14ac:dyDescent="0.35">
      <c r="A33" s="56" t="s">
        <v>126</v>
      </c>
      <c r="B33" s="110" t="s">
        <v>490</v>
      </c>
      <c r="C33" s="111" t="s">
        <v>131</v>
      </c>
      <c r="D33" s="110" t="s">
        <v>867</v>
      </c>
      <c r="E33" s="56" t="s">
        <v>731</v>
      </c>
      <c r="F33" s="56" t="s">
        <v>186</v>
      </c>
      <c r="G33" s="111" t="s">
        <v>130</v>
      </c>
      <c r="H33" s="56" t="s">
        <v>132</v>
      </c>
      <c r="I33" s="114" t="s">
        <v>128</v>
      </c>
      <c r="J33" s="186" t="s">
        <v>762</v>
      </c>
      <c r="K33" s="56" t="s">
        <v>129</v>
      </c>
      <c r="L33" s="56" t="s">
        <v>55</v>
      </c>
      <c r="M33" s="56">
        <v>1</v>
      </c>
      <c r="N33" s="56">
        <v>1</v>
      </c>
      <c r="O33" s="56">
        <v>1</v>
      </c>
      <c r="P33" s="56">
        <v>1</v>
      </c>
      <c r="Q33" s="56">
        <v>1</v>
      </c>
      <c r="R33" s="42">
        <f t="shared" si="0"/>
        <v>5</v>
      </c>
      <c r="S33" s="42"/>
      <c r="T33" s="42"/>
      <c r="U33" s="42"/>
      <c r="V33" s="42"/>
      <c r="W33" s="42"/>
      <c r="X33" s="213"/>
      <c r="Y33" s="213"/>
      <c r="Z33" s="213"/>
      <c r="AA33" s="9">
        <v>45</v>
      </c>
      <c r="AB33" s="77" t="s">
        <v>483</v>
      </c>
      <c r="AC33" s="58" t="s">
        <v>495</v>
      </c>
      <c r="AD33" s="81" t="s">
        <v>505</v>
      </c>
    </row>
    <row r="34" spans="1:30" x14ac:dyDescent="0.35">
      <c r="A34" s="56" t="s">
        <v>126</v>
      </c>
      <c r="B34" s="110" t="s">
        <v>490</v>
      </c>
      <c r="C34" s="111" t="s">
        <v>131</v>
      </c>
      <c r="D34" s="110" t="s">
        <v>868</v>
      </c>
      <c r="E34" s="56" t="s">
        <v>872</v>
      </c>
      <c r="F34" s="56" t="s">
        <v>870</v>
      </c>
      <c r="G34" s="111" t="s">
        <v>130</v>
      </c>
      <c r="H34" s="56" t="s">
        <v>132</v>
      </c>
      <c r="I34" s="114" t="s">
        <v>128</v>
      </c>
      <c r="J34" s="186" t="s">
        <v>762</v>
      </c>
      <c r="K34" s="56" t="s">
        <v>129</v>
      </c>
      <c r="L34" s="56" t="s">
        <v>55</v>
      </c>
      <c r="M34" s="56">
        <v>1</v>
      </c>
      <c r="N34" s="56">
        <v>1</v>
      </c>
      <c r="O34" s="56">
        <v>1</v>
      </c>
      <c r="P34" s="56">
        <v>1</v>
      </c>
      <c r="Q34" s="56">
        <v>1</v>
      </c>
      <c r="R34" s="42">
        <f t="shared" si="0"/>
        <v>5</v>
      </c>
      <c r="S34" s="42"/>
      <c r="T34" s="42"/>
      <c r="U34" s="42"/>
      <c r="V34" s="42"/>
      <c r="W34" s="42"/>
      <c r="X34" s="213"/>
      <c r="Y34" s="213"/>
      <c r="Z34" s="213"/>
      <c r="AB34" s="77"/>
      <c r="AC34" s="58"/>
      <c r="AD34" s="81"/>
    </row>
    <row r="35" spans="1:30" x14ac:dyDescent="0.35">
      <c r="A35" s="56" t="s">
        <v>126</v>
      </c>
      <c r="B35" s="110" t="s">
        <v>490</v>
      </c>
      <c r="C35" s="111" t="s">
        <v>131</v>
      </c>
      <c r="D35" s="110" t="s">
        <v>869</v>
      </c>
      <c r="E35" s="56" t="s">
        <v>873</v>
      </c>
      <c r="F35" s="56" t="s">
        <v>871</v>
      </c>
      <c r="G35" s="111" t="s">
        <v>130</v>
      </c>
      <c r="H35" s="56" t="s">
        <v>132</v>
      </c>
      <c r="I35" s="114" t="s">
        <v>128</v>
      </c>
      <c r="J35" s="186" t="s">
        <v>762</v>
      </c>
      <c r="K35" s="56" t="s">
        <v>129</v>
      </c>
      <c r="L35" s="56" t="s">
        <v>55</v>
      </c>
      <c r="M35" s="56">
        <v>1</v>
      </c>
      <c r="N35" s="56">
        <v>1</v>
      </c>
      <c r="O35" s="56">
        <v>1</v>
      </c>
      <c r="P35" s="56">
        <v>1</v>
      </c>
      <c r="Q35" s="56">
        <v>1</v>
      </c>
      <c r="R35" s="42">
        <f t="shared" si="0"/>
        <v>5</v>
      </c>
      <c r="S35" s="42"/>
      <c r="T35" s="42"/>
      <c r="U35" s="42"/>
      <c r="V35" s="42"/>
      <c r="W35" s="42"/>
      <c r="X35" s="213"/>
      <c r="Y35" s="213"/>
      <c r="Z35" s="213"/>
      <c r="AB35" s="77"/>
      <c r="AC35" s="58"/>
      <c r="AD35" s="81"/>
    </row>
    <row r="36" spans="1:30" x14ac:dyDescent="0.35">
      <c r="A36" s="57" t="s">
        <v>126</v>
      </c>
      <c r="B36" s="110" t="s">
        <v>491</v>
      </c>
      <c r="C36" s="110" t="s">
        <v>134</v>
      </c>
      <c r="D36" s="57" t="s">
        <v>491</v>
      </c>
      <c r="E36" s="57" t="s">
        <v>732</v>
      </c>
      <c r="F36" s="57" t="s">
        <v>205</v>
      </c>
      <c r="G36" s="110" t="s">
        <v>130</v>
      </c>
      <c r="H36" s="57" t="s">
        <v>135</v>
      </c>
      <c r="I36" s="115" t="s">
        <v>80</v>
      </c>
      <c r="J36" s="187" t="s">
        <v>761</v>
      </c>
      <c r="K36" s="57" t="s">
        <v>133</v>
      </c>
      <c r="L36" s="57">
        <v>1</v>
      </c>
      <c r="M36" s="57">
        <v>1</v>
      </c>
      <c r="N36" s="57">
        <v>1</v>
      </c>
      <c r="O36" s="57">
        <v>1</v>
      </c>
      <c r="P36" s="57">
        <v>1</v>
      </c>
      <c r="Q36" s="57">
        <v>1</v>
      </c>
      <c r="R36" s="41">
        <f t="shared" si="0"/>
        <v>5</v>
      </c>
      <c r="S36" s="41"/>
      <c r="T36" s="41"/>
      <c r="U36" s="41"/>
      <c r="V36" s="41"/>
      <c r="W36" s="41"/>
      <c r="X36" s="212"/>
      <c r="Y36" s="212"/>
      <c r="Z36" s="212"/>
      <c r="AA36" s="9">
        <v>46</v>
      </c>
      <c r="AB36" s="77" t="s">
        <v>484</v>
      </c>
      <c r="AC36" s="58" t="s">
        <v>495</v>
      </c>
      <c r="AD36" s="81" t="s">
        <v>506</v>
      </c>
    </row>
    <row r="37" spans="1:30" x14ac:dyDescent="0.35">
      <c r="A37" s="56" t="s">
        <v>126</v>
      </c>
      <c r="B37" s="110" t="s">
        <v>492</v>
      </c>
      <c r="C37" s="111" t="s">
        <v>138</v>
      </c>
      <c r="D37" s="56" t="s">
        <v>492</v>
      </c>
      <c r="E37" s="56" t="s">
        <v>733</v>
      </c>
      <c r="F37" s="56" t="s">
        <v>206</v>
      </c>
      <c r="G37" s="111" t="s">
        <v>130</v>
      </c>
      <c r="H37" s="56" t="s">
        <v>207</v>
      </c>
      <c r="I37" s="114" t="s">
        <v>119</v>
      </c>
      <c r="J37" s="186" t="s">
        <v>758</v>
      </c>
      <c r="K37" s="56" t="s">
        <v>137</v>
      </c>
      <c r="L37" s="56" t="s">
        <v>136</v>
      </c>
      <c r="M37" s="57">
        <v>1</v>
      </c>
      <c r="N37" s="57">
        <v>1</v>
      </c>
      <c r="O37" s="57">
        <v>1</v>
      </c>
      <c r="P37" s="57">
        <v>1</v>
      </c>
      <c r="Q37" s="57">
        <v>1</v>
      </c>
      <c r="R37" s="42">
        <f t="shared" ref="R37:R68" si="1">SUM(M37:Q37)</f>
        <v>5</v>
      </c>
      <c r="S37" s="42"/>
      <c r="T37" s="42"/>
      <c r="U37" s="42"/>
      <c r="V37" s="42"/>
      <c r="W37" s="42"/>
      <c r="X37" s="213"/>
      <c r="Y37" s="213"/>
      <c r="Z37" s="213"/>
      <c r="AA37" s="9">
        <v>47</v>
      </c>
      <c r="AB37" s="77" t="s">
        <v>485</v>
      </c>
      <c r="AC37" s="58" t="s">
        <v>495</v>
      </c>
      <c r="AD37" s="81" t="s">
        <v>507</v>
      </c>
    </row>
    <row r="38" spans="1:30" x14ac:dyDescent="0.35">
      <c r="A38" s="57" t="s">
        <v>126</v>
      </c>
      <c r="B38" s="110" t="s">
        <v>493</v>
      </c>
      <c r="C38" s="110" t="s">
        <v>141</v>
      </c>
      <c r="D38" s="57" t="s">
        <v>493</v>
      </c>
      <c r="E38" s="57" t="s">
        <v>734</v>
      </c>
      <c r="F38" s="57" t="s">
        <v>208</v>
      </c>
      <c r="G38" s="110" t="s">
        <v>130</v>
      </c>
      <c r="H38" s="57" t="s">
        <v>142</v>
      </c>
      <c r="I38" s="115" t="s">
        <v>497</v>
      </c>
      <c r="J38" s="115">
        <v>8</v>
      </c>
      <c r="K38" s="57" t="s">
        <v>140</v>
      </c>
      <c r="L38" s="57" t="s">
        <v>139</v>
      </c>
      <c r="M38" s="57">
        <v>1</v>
      </c>
      <c r="N38" s="57">
        <v>1</v>
      </c>
      <c r="O38" s="57">
        <v>1</v>
      </c>
      <c r="P38" s="57">
        <v>1</v>
      </c>
      <c r="Q38" s="57">
        <v>1</v>
      </c>
      <c r="R38" s="41">
        <f t="shared" si="1"/>
        <v>5</v>
      </c>
      <c r="S38" s="41"/>
      <c r="T38" s="41"/>
      <c r="U38" s="41"/>
      <c r="V38" s="41"/>
      <c r="W38" s="41"/>
      <c r="X38" s="212"/>
      <c r="Y38" s="212"/>
      <c r="Z38" s="212"/>
      <c r="AA38" s="9">
        <v>48</v>
      </c>
      <c r="AB38" s="77" t="s">
        <v>486</v>
      </c>
      <c r="AC38" s="58" t="s">
        <v>495</v>
      </c>
      <c r="AD38" s="81" t="s">
        <v>508</v>
      </c>
    </row>
    <row r="39" spans="1:30" x14ac:dyDescent="0.35">
      <c r="A39" s="56" t="s">
        <v>126</v>
      </c>
      <c r="B39" s="110" t="s">
        <v>494</v>
      </c>
      <c r="C39" s="56" t="s">
        <v>144</v>
      </c>
      <c r="D39" s="56" t="s">
        <v>494</v>
      </c>
      <c r="E39" s="56" t="s">
        <v>735</v>
      </c>
      <c r="F39" s="56" t="s">
        <v>209</v>
      </c>
      <c r="G39" s="56" t="s">
        <v>169</v>
      </c>
      <c r="H39" s="56" t="s">
        <v>145</v>
      </c>
      <c r="I39" s="114" t="s">
        <v>16</v>
      </c>
      <c r="J39" s="114">
        <v>5</v>
      </c>
      <c r="K39" s="56" t="s">
        <v>143</v>
      </c>
      <c r="L39" s="56" t="s">
        <v>84</v>
      </c>
      <c r="M39" s="57">
        <v>1</v>
      </c>
      <c r="N39" s="57">
        <v>1</v>
      </c>
      <c r="O39" s="57">
        <v>1</v>
      </c>
      <c r="P39" s="57">
        <v>1</v>
      </c>
      <c r="Q39" s="57">
        <v>1</v>
      </c>
      <c r="R39" s="42">
        <f t="shared" si="1"/>
        <v>5</v>
      </c>
      <c r="S39" s="42"/>
      <c r="T39" s="42"/>
      <c r="U39" s="42"/>
      <c r="V39" s="42"/>
      <c r="W39" s="42"/>
      <c r="X39" s="213"/>
      <c r="Y39" s="213"/>
      <c r="Z39" s="213"/>
      <c r="AA39" s="9">
        <v>65</v>
      </c>
      <c r="AB39" s="77" t="s">
        <v>439</v>
      </c>
      <c r="AC39" s="58" t="s">
        <v>496</v>
      </c>
      <c r="AD39" s="81" t="s">
        <v>510</v>
      </c>
    </row>
    <row r="40" spans="1:30" x14ac:dyDescent="0.35">
      <c r="A40" s="110" t="s">
        <v>103</v>
      </c>
      <c r="B40" s="110" t="s">
        <v>483</v>
      </c>
      <c r="C40" s="57" t="s">
        <v>105</v>
      </c>
      <c r="D40" s="57" t="s">
        <v>483</v>
      </c>
      <c r="E40" s="57" t="s">
        <v>736</v>
      </c>
      <c r="F40" s="57" t="s">
        <v>186</v>
      </c>
      <c r="G40" s="57" t="s">
        <v>37</v>
      </c>
      <c r="H40" s="57" t="s">
        <v>106</v>
      </c>
      <c r="I40" s="57" t="s">
        <v>16</v>
      </c>
      <c r="J40" s="57">
        <v>1</v>
      </c>
      <c r="K40" s="57" t="s">
        <v>104</v>
      </c>
      <c r="L40" s="57" t="s">
        <v>100</v>
      </c>
      <c r="M40" s="57">
        <v>1</v>
      </c>
      <c r="N40" s="57">
        <v>1</v>
      </c>
      <c r="O40" s="57">
        <v>1</v>
      </c>
      <c r="P40" s="57">
        <v>1</v>
      </c>
      <c r="Q40" s="57">
        <v>1</v>
      </c>
      <c r="R40" s="41">
        <f t="shared" si="1"/>
        <v>5</v>
      </c>
      <c r="S40" s="41"/>
      <c r="T40" s="41"/>
      <c r="U40" s="41"/>
      <c r="V40" s="41"/>
      <c r="W40" s="41"/>
      <c r="X40" s="212"/>
      <c r="Y40" s="212"/>
      <c r="Z40" s="212"/>
      <c r="AA40" s="9">
        <v>49</v>
      </c>
      <c r="AB40" s="77" t="s">
        <v>440</v>
      </c>
      <c r="AC40" s="58" t="s">
        <v>137</v>
      </c>
      <c r="AD40" s="81" t="s">
        <v>511</v>
      </c>
    </row>
    <row r="41" spans="1:30" x14ac:dyDescent="0.35">
      <c r="A41" s="111" t="s">
        <v>103</v>
      </c>
      <c r="B41" s="110" t="s">
        <v>484</v>
      </c>
      <c r="C41" s="56" t="s">
        <v>108</v>
      </c>
      <c r="D41" s="56" t="s">
        <v>874</v>
      </c>
      <c r="E41" s="56" t="s">
        <v>877</v>
      </c>
      <c r="F41" s="56" t="s">
        <v>186</v>
      </c>
      <c r="G41" s="56" t="s">
        <v>10</v>
      </c>
      <c r="H41" s="56" t="s">
        <v>109</v>
      </c>
      <c r="I41" s="56" t="s">
        <v>20</v>
      </c>
      <c r="J41" s="56">
        <v>2</v>
      </c>
      <c r="K41" s="56" t="s">
        <v>107</v>
      </c>
      <c r="L41" s="56">
        <v>1</v>
      </c>
      <c r="M41" s="56">
        <v>1</v>
      </c>
      <c r="N41" s="56">
        <v>1</v>
      </c>
      <c r="O41" s="56">
        <v>1</v>
      </c>
      <c r="P41" s="56">
        <v>1</v>
      </c>
      <c r="Q41" s="56">
        <v>1</v>
      </c>
      <c r="R41" s="42">
        <f t="shared" si="1"/>
        <v>5</v>
      </c>
      <c r="S41" s="42"/>
      <c r="T41" s="42"/>
      <c r="U41" s="42"/>
      <c r="V41" s="42"/>
      <c r="W41" s="42"/>
      <c r="X41" s="213"/>
      <c r="Y41" s="213"/>
      <c r="Z41" s="213"/>
      <c r="AA41" s="9">
        <v>50</v>
      </c>
      <c r="AB41" s="77" t="s">
        <v>441</v>
      </c>
      <c r="AC41" s="58" t="s">
        <v>137</v>
      </c>
      <c r="AD41" s="81" t="s">
        <v>514</v>
      </c>
    </row>
    <row r="42" spans="1:30" x14ac:dyDescent="0.35">
      <c r="A42" s="111" t="s">
        <v>103</v>
      </c>
      <c r="B42" s="110" t="s">
        <v>484</v>
      </c>
      <c r="C42" s="56" t="s">
        <v>108</v>
      </c>
      <c r="D42" s="56" t="s">
        <v>875</v>
      </c>
      <c r="E42" s="56" t="s">
        <v>876</v>
      </c>
      <c r="F42" s="56" t="s">
        <v>186</v>
      </c>
      <c r="G42" s="56" t="s">
        <v>10</v>
      </c>
      <c r="H42" s="56" t="s">
        <v>109</v>
      </c>
      <c r="I42" s="56" t="s">
        <v>20</v>
      </c>
      <c r="J42" s="56">
        <v>2</v>
      </c>
      <c r="K42" s="56" t="s">
        <v>107</v>
      </c>
      <c r="L42" s="56">
        <v>1</v>
      </c>
      <c r="M42" s="56">
        <v>1</v>
      </c>
      <c r="N42" s="56">
        <v>1</v>
      </c>
      <c r="O42" s="56">
        <v>1</v>
      </c>
      <c r="P42" s="56">
        <v>1</v>
      </c>
      <c r="Q42" s="56">
        <v>1</v>
      </c>
      <c r="R42" s="42">
        <f t="shared" si="1"/>
        <v>5</v>
      </c>
      <c r="S42" s="42"/>
      <c r="T42" s="42"/>
      <c r="U42" s="42"/>
      <c r="V42" s="42"/>
      <c r="W42" s="42"/>
      <c r="X42" s="213"/>
      <c r="Y42" s="213"/>
      <c r="Z42" s="213"/>
      <c r="AB42" s="77"/>
      <c r="AC42" s="58"/>
      <c r="AD42" s="81"/>
    </row>
    <row r="43" spans="1:30" x14ac:dyDescent="0.35">
      <c r="A43" s="110" t="s">
        <v>103</v>
      </c>
      <c r="B43" s="110" t="s">
        <v>485</v>
      </c>
      <c r="C43" s="57" t="s">
        <v>112</v>
      </c>
      <c r="D43" s="57" t="s">
        <v>485</v>
      </c>
      <c r="E43" s="57" t="s">
        <v>737</v>
      </c>
      <c r="F43" s="57" t="s">
        <v>187</v>
      </c>
      <c r="G43" s="57" t="s">
        <v>111</v>
      </c>
      <c r="H43" s="57" t="s">
        <v>113</v>
      </c>
      <c r="I43" s="57" t="s">
        <v>12</v>
      </c>
      <c r="J43" s="57">
        <v>4</v>
      </c>
      <c r="K43" s="57" t="s">
        <v>110</v>
      </c>
      <c r="L43" s="57" t="s">
        <v>87</v>
      </c>
      <c r="M43" s="57">
        <v>1</v>
      </c>
      <c r="N43" s="57">
        <v>0</v>
      </c>
      <c r="O43" s="57">
        <v>1</v>
      </c>
      <c r="P43" s="57">
        <v>0</v>
      </c>
      <c r="Q43" s="57">
        <v>1</v>
      </c>
      <c r="R43" s="41">
        <f t="shared" si="1"/>
        <v>3</v>
      </c>
      <c r="S43" s="41"/>
      <c r="T43" s="41"/>
      <c r="U43" s="41"/>
      <c r="V43" s="41"/>
      <c r="W43" s="41"/>
      <c r="X43" s="212"/>
      <c r="Y43" s="212"/>
      <c r="Z43" s="212"/>
      <c r="AA43" s="9">
        <v>51</v>
      </c>
      <c r="AB43" s="56" t="s">
        <v>487</v>
      </c>
      <c r="AC43" s="58" t="s">
        <v>140</v>
      </c>
      <c r="AD43" s="81" t="s">
        <v>512</v>
      </c>
    </row>
    <row r="44" spans="1:30" x14ac:dyDescent="0.35">
      <c r="A44" s="111" t="s">
        <v>103</v>
      </c>
      <c r="B44" s="110" t="s">
        <v>486</v>
      </c>
      <c r="C44" s="56" t="s">
        <v>115</v>
      </c>
      <c r="D44" s="56" t="s">
        <v>486</v>
      </c>
      <c r="E44" s="56" t="s">
        <v>739</v>
      </c>
      <c r="F44" s="56" t="s">
        <v>186</v>
      </c>
      <c r="G44" s="56" t="s">
        <v>10</v>
      </c>
      <c r="H44" s="56" t="s">
        <v>109</v>
      </c>
      <c r="I44" s="56" t="s">
        <v>24</v>
      </c>
      <c r="J44" s="56">
        <v>3</v>
      </c>
      <c r="K44" s="56" t="s">
        <v>114</v>
      </c>
      <c r="L44" s="56">
        <v>1</v>
      </c>
      <c r="M44" s="56">
        <v>1</v>
      </c>
      <c r="N44" s="56">
        <v>1</v>
      </c>
      <c r="O44" s="56">
        <v>1</v>
      </c>
      <c r="P44" s="56">
        <v>1</v>
      </c>
      <c r="Q44" s="56">
        <v>1</v>
      </c>
      <c r="R44" s="42">
        <f t="shared" si="1"/>
        <v>5</v>
      </c>
      <c r="S44" s="42"/>
      <c r="T44" s="42"/>
      <c r="U44" s="42"/>
      <c r="V44" s="42"/>
      <c r="W44" s="42"/>
      <c r="X44" s="212"/>
      <c r="Y44" s="212"/>
      <c r="Z44" s="212"/>
      <c r="AA44" s="9">
        <v>52</v>
      </c>
      <c r="AB44" s="56" t="s">
        <v>489</v>
      </c>
      <c r="AC44" s="58" t="s">
        <v>143</v>
      </c>
      <c r="AD44" s="81" t="s">
        <v>509</v>
      </c>
    </row>
    <row r="45" spans="1:30" x14ac:dyDescent="0.35">
      <c r="A45" s="155" t="s">
        <v>146</v>
      </c>
      <c r="B45" s="110" t="s">
        <v>442</v>
      </c>
      <c r="C45" s="155" t="s">
        <v>98</v>
      </c>
      <c r="D45" s="155" t="s">
        <v>442</v>
      </c>
      <c r="E45" s="155" t="s">
        <v>727</v>
      </c>
      <c r="F45" s="155" t="s">
        <v>198</v>
      </c>
      <c r="G45" s="155" t="s">
        <v>150</v>
      </c>
      <c r="H45" s="155" t="s">
        <v>151</v>
      </c>
      <c r="I45" s="155" t="s">
        <v>80</v>
      </c>
      <c r="J45" s="189" t="s">
        <v>176</v>
      </c>
      <c r="K45" s="155" t="s">
        <v>149</v>
      </c>
      <c r="L45" s="156" t="s">
        <v>170</v>
      </c>
      <c r="M45" s="155">
        <v>0</v>
      </c>
      <c r="N45" s="155">
        <v>1</v>
      </c>
      <c r="O45" s="155">
        <v>0</v>
      </c>
      <c r="P45" s="155">
        <v>1</v>
      </c>
      <c r="Q45" s="155">
        <v>0</v>
      </c>
      <c r="R45" s="82">
        <f t="shared" si="1"/>
        <v>2</v>
      </c>
      <c r="S45" s="82"/>
      <c r="T45" s="82"/>
      <c r="U45" s="82"/>
      <c r="V45" s="82"/>
      <c r="W45" s="82"/>
      <c r="X45" s="212"/>
      <c r="Y45" s="212"/>
      <c r="Z45" s="212"/>
      <c r="AA45" s="9">
        <v>53</v>
      </c>
      <c r="AB45" s="56" t="s">
        <v>488</v>
      </c>
      <c r="AC45" s="58" t="s">
        <v>104</v>
      </c>
      <c r="AD45" s="81" t="s">
        <v>554</v>
      </c>
    </row>
    <row r="46" spans="1:30" x14ac:dyDescent="0.35">
      <c r="A46" s="56" t="s">
        <v>7</v>
      </c>
      <c r="B46" s="110" t="s">
        <v>634</v>
      </c>
      <c r="C46" s="56" t="s">
        <v>14</v>
      </c>
      <c r="D46" s="56" t="s">
        <v>634</v>
      </c>
      <c r="E46" s="56" t="str">
        <f>C46</f>
        <v>Update the NPS Pollution Management Plan on a five-year cycle.</v>
      </c>
      <c r="F46" s="56" t="s">
        <v>235</v>
      </c>
      <c r="G46" s="56" t="s">
        <v>10</v>
      </c>
      <c r="H46" s="56" t="s">
        <v>15</v>
      </c>
      <c r="I46" s="56" t="s">
        <v>12</v>
      </c>
      <c r="J46" s="56">
        <v>12</v>
      </c>
      <c r="K46" s="56" t="s">
        <v>13</v>
      </c>
      <c r="L46" s="109" t="s">
        <v>170</v>
      </c>
      <c r="M46" s="56">
        <v>0</v>
      </c>
      <c r="N46" s="56">
        <v>0</v>
      </c>
      <c r="O46" s="56">
        <v>0</v>
      </c>
      <c r="P46" s="56">
        <v>0</v>
      </c>
      <c r="Q46" s="56">
        <v>1</v>
      </c>
      <c r="R46" s="42">
        <f t="shared" si="1"/>
        <v>1</v>
      </c>
      <c r="S46" s="42"/>
      <c r="T46" s="42"/>
      <c r="U46" s="42"/>
      <c r="V46" s="42"/>
      <c r="W46" s="42"/>
      <c r="X46" s="214"/>
      <c r="Y46" s="214"/>
      <c r="Z46" s="214"/>
      <c r="AA46" s="157">
        <v>59</v>
      </c>
      <c r="AB46" s="77" t="s">
        <v>442</v>
      </c>
      <c r="AC46" s="58" t="s">
        <v>107</v>
      </c>
      <c r="AD46" s="81" t="s">
        <v>555</v>
      </c>
    </row>
    <row r="47" spans="1:30" x14ac:dyDescent="0.35">
      <c r="A47" s="57" t="s">
        <v>7</v>
      </c>
      <c r="B47" s="110" t="s">
        <v>429</v>
      </c>
      <c r="C47" s="57" t="s">
        <v>18</v>
      </c>
      <c r="D47" s="57" t="s">
        <v>429</v>
      </c>
      <c r="E47" s="57" t="str">
        <f>C47</f>
        <v>Develop a new prioritization schedule (Vision) for TMDL Development for 2023-2028</v>
      </c>
      <c r="F47" s="57" t="s">
        <v>185</v>
      </c>
      <c r="G47" s="57" t="s">
        <v>10</v>
      </c>
      <c r="H47" s="57" t="s">
        <v>19</v>
      </c>
      <c r="I47" s="57" t="s">
        <v>16</v>
      </c>
      <c r="J47" s="185" t="s">
        <v>763</v>
      </c>
      <c r="K47" s="57" t="s">
        <v>17</v>
      </c>
      <c r="L47" s="57" t="s">
        <v>171</v>
      </c>
      <c r="M47" s="57">
        <v>0</v>
      </c>
      <c r="N47" s="57">
        <v>0</v>
      </c>
      <c r="O47" s="57">
        <v>0</v>
      </c>
      <c r="P47" s="57">
        <v>1</v>
      </c>
      <c r="Q47" s="57">
        <v>0</v>
      </c>
      <c r="R47" s="41">
        <f t="shared" si="1"/>
        <v>1</v>
      </c>
      <c r="S47" s="41"/>
      <c r="T47" s="41"/>
      <c r="U47" s="41"/>
      <c r="V47" s="41"/>
      <c r="W47" s="41"/>
      <c r="X47" s="212"/>
      <c r="Y47" s="212"/>
      <c r="Z47" s="212"/>
      <c r="AA47" s="96">
        <v>1</v>
      </c>
      <c r="AB47" s="77" t="s">
        <v>634</v>
      </c>
      <c r="AC47" s="165" t="s">
        <v>110</v>
      </c>
      <c r="AD47" s="81" t="s">
        <v>557</v>
      </c>
    </row>
    <row r="48" spans="1:30" x14ac:dyDescent="0.35">
      <c r="A48" s="56" t="s">
        <v>7</v>
      </c>
      <c r="B48" s="110" t="s">
        <v>777</v>
      </c>
      <c r="C48" s="56" t="s">
        <v>22</v>
      </c>
      <c r="D48" s="56" t="s">
        <v>450</v>
      </c>
      <c r="E48" s="56" t="s">
        <v>574</v>
      </c>
      <c r="F48" s="56" t="s">
        <v>190</v>
      </c>
      <c r="G48" s="56" t="s">
        <v>10</v>
      </c>
      <c r="H48" s="56" t="s">
        <v>23</v>
      </c>
      <c r="I48" s="56" t="s">
        <v>20</v>
      </c>
      <c r="J48" s="188" t="s">
        <v>764</v>
      </c>
      <c r="K48" s="56" t="s">
        <v>21</v>
      </c>
      <c r="L48" s="56" t="s">
        <v>172</v>
      </c>
      <c r="M48" s="56">
        <v>1</v>
      </c>
      <c r="N48" s="56">
        <v>0</v>
      </c>
      <c r="O48" s="56">
        <v>1</v>
      </c>
      <c r="P48" s="56">
        <v>0</v>
      </c>
      <c r="Q48" s="56">
        <v>1</v>
      </c>
      <c r="R48" s="42">
        <f t="shared" si="1"/>
        <v>3</v>
      </c>
      <c r="S48" s="42"/>
      <c r="T48" s="42"/>
      <c r="U48" s="42"/>
      <c r="V48" s="42"/>
      <c r="W48" s="42"/>
      <c r="X48" s="213"/>
      <c r="Y48" s="213"/>
      <c r="Z48" s="213"/>
      <c r="AA48" s="9">
        <v>2</v>
      </c>
      <c r="AB48" s="77" t="s">
        <v>429</v>
      </c>
      <c r="AC48" s="165" t="s">
        <v>114</v>
      </c>
      <c r="AD48" s="81" t="s">
        <v>556</v>
      </c>
    </row>
    <row r="49" spans="1:30" x14ac:dyDescent="0.35">
      <c r="A49" s="56" t="s">
        <v>7</v>
      </c>
      <c r="B49" s="110" t="s">
        <v>777</v>
      </c>
      <c r="C49" s="56" t="s">
        <v>22</v>
      </c>
      <c r="D49" s="56" t="s">
        <v>451</v>
      </c>
      <c r="E49" s="56" t="s">
        <v>575</v>
      </c>
      <c r="F49" s="56" t="s">
        <v>191</v>
      </c>
      <c r="G49" s="56" t="s">
        <v>10</v>
      </c>
      <c r="H49" s="56" t="s">
        <v>23</v>
      </c>
      <c r="I49" s="56" t="s">
        <v>20</v>
      </c>
      <c r="J49" s="188" t="s">
        <v>764</v>
      </c>
      <c r="K49" s="56" t="s">
        <v>21</v>
      </c>
      <c r="L49" s="56" t="s">
        <v>172</v>
      </c>
      <c r="M49" s="56">
        <v>3</v>
      </c>
      <c r="N49" s="56">
        <v>3</v>
      </c>
      <c r="O49" s="56">
        <v>3</v>
      </c>
      <c r="P49" s="56">
        <v>3</v>
      </c>
      <c r="Q49" s="56">
        <v>3</v>
      </c>
      <c r="R49" s="42">
        <f t="shared" si="1"/>
        <v>15</v>
      </c>
      <c r="S49" s="42"/>
      <c r="T49" s="42"/>
      <c r="U49" s="42"/>
      <c r="V49" s="42"/>
      <c r="W49" s="42"/>
      <c r="X49" s="212"/>
      <c r="Y49" s="212"/>
      <c r="Z49" s="212"/>
      <c r="AA49" s="9">
        <v>3</v>
      </c>
      <c r="AB49" s="56" t="s">
        <v>450</v>
      </c>
      <c r="AC49" s="118" t="s">
        <v>166</v>
      </c>
      <c r="AD49" s="81" t="s">
        <v>532</v>
      </c>
    </row>
    <row r="50" spans="1:30" x14ac:dyDescent="0.35">
      <c r="A50" s="56" t="s">
        <v>7</v>
      </c>
      <c r="B50" s="110" t="s">
        <v>777</v>
      </c>
      <c r="C50" s="56" t="s">
        <v>22</v>
      </c>
      <c r="D50" s="56" t="s">
        <v>452</v>
      </c>
      <c r="E50" s="56" t="s">
        <v>576</v>
      </c>
      <c r="F50" s="56" t="s">
        <v>192</v>
      </c>
      <c r="G50" s="56" t="s">
        <v>10</v>
      </c>
      <c r="H50" s="56" t="s">
        <v>23</v>
      </c>
      <c r="I50" s="56" t="s">
        <v>20</v>
      </c>
      <c r="J50" s="188" t="s">
        <v>764</v>
      </c>
      <c r="K50" s="56" t="s">
        <v>21</v>
      </c>
      <c r="L50" s="56" t="s">
        <v>172</v>
      </c>
      <c r="M50" s="56">
        <v>12</v>
      </c>
      <c r="N50" s="56">
        <v>12</v>
      </c>
      <c r="O50" s="56">
        <v>12</v>
      </c>
      <c r="P50" s="56">
        <v>12</v>
      </c>
      <c r="Q50" s="56">
        <v>12</v>
      </c>
      <c r="R50" s="42">
        <f t="shared" si="1"/>
        <v>60</v>
      </c>
      <c r="S50" s="42"/>
      <c r="T50" s="42"/>
      <c r="U50" s="42"/>
      <c r="V50" s="42"/>
      <c r="W50" s="42"/>
      <c r="X50" s="212"/>
      <c r="Y50" s="212"/>
      <c r="Z50" s="212"/>
      <c r="AA50" s="9">
        <v>4</v>
      </c>
      <c r="AB50" s="56" t="s">
        <v>451</v>
      </c>
      <c r="AC50" s="118" t="s">
        <v>166</v>
      </c>
      <c r="AD50" s="81" t="s">
        <v>533</v>
      </c>
    </row>
    <row r="51" spans="1:30" x14ac:dyDescent="0.35">
      <c r="A51" s="57" t="s">
        <v>7</v>
      </c>
      <c r="B51" s="110" t="s">
        <v>778</v>
      </c>
      <c r="C51" s="57" t="s">
        <v>26</v>
      </c>
      <c r="D51" s="57" t="s">
        <v>453</v>
      </c>
      <c r="E51" s="57" t="s">
        <v>577</v>
      </c>
      <c r="F51" s="57" t="s">
        <v>188</v>
      </c>
      <c r="G51" s="57" t="s">
        <v>10</v>
      </c>
      <c r="H51" s="57" t="s">
        <v>27</v>
      </c>
      <c r="I51" s="57" t="s">
        <v>24</v>
      </c>
      <c r="J51" s="57">
        <v>7</v>
      </c>
      <c r="K51" s="57" t="s">
        <v>25</v>
      </c>
      <c r="L51" s="57" t="s">
        <v>173</v>
      </c>
      <c r="M51" s="57">
        <v>1</v>
      </c>
      <c r="N51" s="57">
        <v>1</v>
      </c>
      <c r="O51" s="57">
        <v>0</v>
      </c>
      <c r="P51" s="57">
        <v>1</v>
      </c>
      <c r="Q51" s="57">
        <v>0</v>
      </c>
      <c r="R51" s="41">
        <f t="shared" si="1"/>
        <v>3</v>
      </c>
      <c r="S51" s="41"/>
      <c r="T51" s="41"/>
      <c r="U51" s="41"/>
      <c r="V51" s="41"/>
      <c r="W51" s="41"/>
      <c r="X51" s="212"/>
      <c r="Y51" s="212"/>
      <c r="Z51" s="212"/>
      <c r="AA51" s="9">
        <v>5</v>
      </c>
      <c r="AB51" s="56" t="s">
        <v>452</v>
      </c>
      <c r="AC51" s="118" t="s">
        <v>120</v>
      </c>
      <c r="AD51" s="81" t="s">
        <v>537</v>
      </c>
    </row>
    <row r="52" spans="1:30" x14ac:dyDescent="0.35">
      <c r="A52" s="57" t="s">
        <v>7</v>
      </c>
      <c r="B52" s="110" t="s">
        <v>778</v>
      </c>
      <c r="C52" s="57" t="s">
        <v>26</v>
      </c>
      <c r="D52" s="57" t="s">
        <v>454</v>
      </c>
      <c r="E52" s="57" t="s">
        <v>579</v>
      </c>
      <c r="F52" s="57" t="s">
        <v>252</v>
      </c>
      <c r="G52" s="57" t="s">
        <v>10</v>
      </c>
      <c r="H52" s="57" t="s">
        <v>27</v>
      </c>
      <c r="I52" s="57" t="s">
        <v>24</v>
      </c>
      <c r="J52" s="57">
        <v>7</v>
      </c>
      <c r="K52" s="57" t="s">
        <v>25</v>
      </c>
      <c r="L52" s="57" t="s">
        <v>173</v>
      </c>
      <c r="M52" s="57">
        <v>10</v>
      </c>
      <c r="N52" s="57">
        <v>10</v>
      </c>
      <c r="O52" s="57">
        <v>10</v>
      </c>
      <c r="P52" s="57">
        <v>10</v>
      </c>
      <c r="Q52" s="57">
        <v>10</v>
      </c>
      <c r="R52" s="41">
        <f t="shared" si="1"/>
        <v>50</v>
      </c>
      <c r="S52" s="41"/>
      <c r="T52" s="41"/>
      <c r="U52" s="41"/>
      <c r="V52" s="41"/>
      <c r="W52" s="41"/>
      <c r="X52" s="213"/>
      <c r="Y52" s="213"/>
      <c r="Z52" s="213"/>
      <c r="AA52" s="9">
        <v>6</v>
      </c>
      <c r="AB52" s="57" t="s">
        <v>453</v>
      </c>
      <c r="AC52" s="118" t="s">
        <v>708</v>
      </c>
      <c r="AD52" s="81" t="s">
        <v>538</v>
      </c>
    </row>
    <row r="53" spans="1:30" x14ac:dyDescent="0.35">
      <c r="A53" s="57" t="s">
        <v>7</v>
      </c>
      <c r="B53" s="110" t="s">
        <v>778</v>
      </c>
      <c r="C53" s="57" t="s">
        <v>26</v>
      </c>
      <c r="D53" s="57" t="s">
        <v>633</v>
      </c>
      <c r="E53" s="57" t="s">
        <v>580</v>
      </c>
      <c r="F53" s="57" t="s">
        <v>578</v>
      </c>
      <c r="G53" s="57" t="s">
        <v>10</v>
      </c>
      <c r="H53" s="57" t="s">
        <v>27</v>
      </c>
      <c r="I53" s="57" t="s">
        <v>24</v>
      </c>
      <c r="J53" s="57">
        <v>7</v>
      </c>
      <c r="K53" s="57" t="s">
        <v>25</v>
      </c>
      <c r="L53" s="57" t="s">
        <v>173</v>
      </c>
      <c r="M53" s="57">
        <v>2</v>
      </c>
      <c r="N53" s="57">
        <v>2</v>
      </c>
      <c r="O53" s="57">
        <v>2</v>
      </c>
      <c r="P53" s="57">
        <v>2</v>
      </c>
      <c r="Q53" s="57">
        <v>2</v>
      </c>
      <c r="R53" s="41">
        <f t="shared" si="1"/>
        <v>10</v>
      </c>
      <c r="S53" s="41"/>
      <c r="T53" s="41"/>
      <c r="U53" s="41"/>
      <c r="V53" s="41"/>
      <c r="W53" s="41"/>
      <c r="X53" s="213"/>
      <c r="Y53" s="213"/>
      <c r="Z53" s="213"/>
      <c r="AA53" s="9">
        <v>7</v>
      </c>
      <c r="AB53" s="57" t="s">
        <v>454</v>
      </c>
      <c r="AC53" s="118" t="s">
        <v>707</v>
      </c>
      <c r="AD53" s="81" t="s">
        <v>536</v>
      </c>
    </row>
    <row r="54" spans="1:30" x14ac:dyDescent="0.35">
      <c r="A54" s="56" t="s">
        <v>7</v>
      </c>
      <c r="B54" s="110" t="s">
        <v>443</v>
      </c>
      <c r="C54" s="56" t="s">
        <v>29</v>
      </c>
      <c r="D54" s="56" t="s">
        <v>443</v>
      </c>
      <c r="E54" s="56" t="str">
        <f>C54</f>
        <v>At least every 2 years update DEQ TMDL BMP Cost-share Guidelines. Align issuance with release of RFA grant awards.</v>
      </c>
      <c r="F54" s="56" t="s">
        <v>193</v>
      </c>
      <c r="G54" s="56" t="s">
        <v>10</v>
      </c>
      <c r="H54" s="56" t="s">
        <v>211</v>
      </c>
      <c r="I54" s="56" t="s">
        <v>24</v>
      </c>
      <c r="J54" s="56">
        <v>8</v>
      </c>
      <c r="K54" s="56" t="s">
        <v>28</v>
      </c>
      <c r="L54" s="56" t="s">
        <v>173</v>
      </c>
      <c r="M54" s="56">
        <v>1</v>
      </c>
      <c r="N54" s="56">
        <v>1</v>
      </c>
      <c r="O54" s="56">
        <v>0</v>
      </c>
      <c r="P54" s="56">
        <v>1</v>
      </c>
      <c r="Q54" s="56">
        <v>0</v>
      </c>
      <c r="R54" s="42">
        <f t="shared" si="1"/>
        <v>3</v>
      </c>
      <c r="S54" s="42"/>
      <c r="T54" s="42"/>
      <c r="U54" s="42"/>
      <c r="V54" s="42"/>
      <c r="W54" s="42"/>
      <c r="X54" s="213"/>
      <c r="Y54" s="213"/>
      <c r="Z54" s="213"/>
      <c r="AA54" s="9">
        <v>8</v>
      </c>
      <c r="AB54" s="57" t="s">
        <v>633</v>
      </c>
      <c r="AC54" s="118" t="s">
        <v>123</v>
      </c>
      <c r="AD54" s="81" t="s">
        <v>534</v>
      </c>
    </row>
    <row r="55" spans="1:30" x14ac:dyDescent="0.35">
      <c r="A55" s="57" t="s">
        <v>7</v>
      </c>
      <c r="B55" s="110" t="s">
        <v>455</v>
      </c>
      <c r="C55" s="57" t="s">
        <v>31</v>
      </c>
      <c r="D55" s="57" t="s">
        <v>455</v>
      </c>
      <c r="E55" s="57" t="str">
        <f>C55</f>
        <v xml:space="preserve">Continue improving DEQ Nonpoint Source BMP Database (BMP Warehouse). </v>
      </c>
      <c r="F55" s="57" t="s">
        <v>248</v>
      </c>
      <c r="G55" s="57" t="s">
        <v>10</v>
      </c>
      <c r="H55" s="57" t="s">
        <v>32</v>
      </c>
      <c r="I55" s="57" t="s">
        <v>24</v>
      </c>
      <c r="J55" s="57">
        <v>11</v>
      </c>
      <c r="K55" s="57" t="s">
        <v>30</v>
      </c>
      <c r="L55" s="57" t="s">
        <v>174</v>
      </c>
      <c r="M55" s="57">
        <v>1</v>
      </c>
      <c r="N55" s="57">
        <v>1</v>
      </c>
      <c r="O55" s="57">
        <v>1</v>
      </c>
      <c r="P55" s="57">
        <v>1</v>
      </c>
      <c r="Q55" s="57">
        <v>1</v>
      </c>
      <c r="R55" s="41">
        <f t="shared" si="1"/>
        <v>5</v>
      </c>
      <c r="S55" s="41"/>
      <c r="T55" s="41"/>
      <c r="U55" s="41"/>
      <c r="V55" s="41"/>
      <c r="W55" s="41"/>
      <c r="X55" s="212"/>
      <c r="Y55" s="212"/>
      <c r="Z55" s="212"/>
      <c r="AA55" s="9">
        <v>9</v>
      </c>
      <c r="AB55" s="77" t="s">
        <v>443</v>
      </c>
      <c r="AC55" s="118" t="s">
        <v>123</v>
      </c>
      <c r="AD55" s="81" t="s">
        <v>535</v>
      </c>
    </row>
    <row r="56" spans="1:30" x14ac:dyDescent="0.35">
      <c r="A56" s="56" t="s">
        <v>7</v>
      </c>
      <c r="B56" s="110" t="s">
        <v>444</v>
      </c>
      <c r="C56" s="56" t="s">
        <v>34</v>
      </c>
      <c r="D56" s="56" t="s">
        <v>444</v>
      </c>
      <c r="E56" s="56" t="str">
        <f>C56</f>
        <v xml:space="preserve">Continue enhancing DEQ’s Comprehensive Environmental Data System (CEDS) to integrate Implementation Plan data. </v>
      </c>
      <c r="F56" s="56" t="s">
        <v>248</v>
      </c>
      <c r="G56" s="56" t="s">
        <v>10</v>
      </c>
      <c r="H56" s="56" t="s">
        <v>35</v>
      </c>
      <c r="I56" s="56" t="s">
        <v>24</v>
      </c>
      <c r="J56" s="56">
        <v>11</v>
      </c>
      <c r="K56" s="56" t="s">
        <v>33</v>
      </c>
      <c r="L56" s="56" t="s">
        <v>174</v>
      </c>
      <c r="M56" s="57"/>
      <c r="N56" s="57"/>
      <c r="O56" s="57"/>
      <c r="P56" s="57"/>
      <c r="Q56" s="57">
        <v>1</v>
      </c>
      <c r="R56" s="42">
        <f t="shared" si="1"/>
        <v>1</v>
      </c>
      <c r="S56" s="42"/>
      <c r="T56" s="42"/>
      <c r="U56" s="42"/>
      <c r="V56" s="42"/>
      <c r="W56" s="42"/>
      <c r="X56" s="213"/>
      <c r="Y56" s="213"/>
      <c r="Z56" s="213"/>
      <c r="AA56" s="9">
        <v>10</v>
      </c>
      <c r="AB56" s="77" t="s">
        <v>455</v>
      </c>
      <c r="AC56" s="118" t="s">
        <v>123</v>
      </c>
      <c r="AD56" s="81" t="s">
        <v>539</v>
      </c>
    </row>
    <row r="57" spans="1:30" x14ac:dyDescent="0.35">
      <c r="A57" s="57" t="s">
        <v>7</v>
      </c>
      <c r="B57" s="110" t="s">
        <v>445</v>
      </c>
      <c r="C57" s="57" t="s">
        <v>38</v>
      </c>
      <c r="D57" s="57" t="s">
        <v>445</v>
      </c>
      <c r="E57" s="57" t="str">
        <f>C57</f>
        <v>Complete Nonpoint Source Assessment chapters for the 2020, 2022, and 2024 Integrated 303(d) 305(b) reports.</v>
      </c>
      <c r="F57" s="57" t="s">
        <v>186</v>
      </c>
      <c r="G57" s="57" t="s">
        <v>37</v>
      </c>
      <c r="H57" s="57" t="s">
        <v>39</v>
      </c>
      <c r="I57" s="57" t="s">
        <v>16</v>
      </c>
      <c r="J57" s="57">
        <v>1</v>
      </c>
      <c r="K57" s="57" t="s">
        <v>36</v>
      </c>
      <c r="L57" s="57" t="s">
        <v>175</v>
      </c>
      <c r="M57" s="57">
        <v>1</v>
      </c>
      <c r="N57" s="57">
        <v>0</v>
      </c>
      <c r="O57" s="57">
        <v>1</v>
      </c>
      <c r="P57" s="57">
        <v>0</v>
      </c>
      <c r="Q57" s="57">
        <v>1</v>
      </c>
      <c r="R57" s="41">
        <f t="shared" si="1"/>
        <v>3</v>
      </c>
      <c r="S57" s="41"/>
      <c r="T57" s="41"/>
      <c r="U57" s="41"/>
      <c r="V57" s="41"/>
      <c r="W57" s="41"/>
      <c r="X57" s="212"/>
      <c r="Y57" s="212"/>
      <c r="Z57" s="212"/>
      <c r="AA57" s="9">
        <v>11</v>
      </c>
      <c r="AB57" s="77" t="s">
        <v>444</v>
      </c>
      <c r="AC57" s="77" t="s">
        <v>149</v>
      </c>
      <c r="AD57" s="81" t="s">
        <v>515</v>
      </c>
    </row>
    <row r="58" spans="1:30" ht="15.75" customHeight="1" x14ac:dyDescent="0.35">
      <c r="A58" s="56" t="s">
        <v>7</v>
      </c>
      <c r="B58" s="110" t="s">
        <v>779</v>
      </c>
      <c r="C58" s="56" t="s">
        <v>204</v>
      </c>
      <c r="D58" s="56" t="s">
        <v>456</v>
      </c>
      <c r="E58" s="56" t="s">
        <v>582</v>
      </c>
      <c r="F58" s="56" t="s">
        <v>214</v>
      </c>
      <c r="G58" s="56" t="s">
        <v>41</v>
      </c>
      <c r="H58" s="56" t="s">
        <v>42</v>
      </c>
      <c r="I58" s="56" t="s">
        <v>24</v>
      </c>
      <c r="J58" s="56">
        <v>9</v>
      </c>
      <c r="K58" s="56" t="s">
        <v>40</v>
      </c>
      <c r="L58" s="56" t="s">
        <v>175</v>
      </c>
      <c r="M58" s="56">
        <v>1</v>
      </c>
      <c r="N58" s="56">
        <v>1</v>
      </c>
      <c r="O58" s="56">
        <v>1</v>
      </c>
      <c r="P58" s="56">
        <v>1</v>
      </c>
      <c r="Q58" s="56">
        <v>1</v>
      </c>
      <c r="R58" s="42">
        <f t="shared" si="1"/>
        <v>5</v>
      </c>
      <c r="S58" s="42"/>
      <c r="T58" s="42"/>
      <c r="U58" s="42"/>
      <c r="V58" s="42"/>
      <c r="W58" s="42"/>
      <c r="X58" s="213"/>
      <c r="Y58" s="213"/>
      <c r="Z58" s="213"/>
      <c r="AA58" s="9">
        <v>12</v>
      </c>
      <c r="AB58" s="77" t="s">
        <v>445</v>
      </c>
      <c r="AC58" s="77" t="s">
        <v>149</v>
      </c>
      <c r="AD58" s="81" t="s">
        <v>516</v>
      </c>
    </row>
    <row r="59" spans="1:30" x14ac:dyDescent="0.35">
      <c r="A59" s="56" t="s">
        <v>7</v>
      </c>
      <c r="B59" s="110" t="s">
        <v>779</v>
      </c>
      <c r="C59" s="56" t="s">
        <v>204</v>
      </c>
      <c r="D59" s="56" t="s">
        <v>457</v>
      </c>
      <c r="E59" s="56" t="s">
        <v>748</v>
      </c>
      <c r="F59" s="56" t="s">
        <v>214</v>
      </c>
      <c r="G59" s="56" t="s">
        <v>41</v>
      </c>
      <c r="H59" s="56" t="s">
        <v>231</v>
      </c>
      <c r="I59" s="56" t="s">
        <v>24</v>
      </c>
      <c r="J59" s="56">
        <v>9</v>
      </c>
      <c r="K59" s="56" t="s">
        <v>40</v>
      </c>
      <c r="L59" s="56" t="s">
        <v>175</v>
      </c>
      <c r="M59" s="57">
        <v>1</v>
      </c>
      <c r="N59" s="57">
        <v>1</v>
      </c>
      <c r="O59" s="57">
        <v>1</v>
      </c>
      <c r="P59" s="57">
        <v>1</v>
      </c>
      <c r="Q59" s="57">
        <v>1</v>
      </c>
      <c r="R59" s="42">
        <f t="shared" si="1"/>
        <v>5</v>
      </c>
      <c r="S59" s="42"/>
      <c r="T59" s="42"/>
      <c r="U59" s="42"/>
      <c r="V59" s="42"/>
      <c r="W59" s="42"/>
      <c r="X59" s="212"/>
      <c r="Y59" s="212"/>
      <c r="Z59" s="212"/>
      <c r="AA59" s="9">
        <v>13</v>
      </c>
      <c r="AB59" s="56" t="s">
        <v>456</v>
      </c>
      <c r="AC59" s="77" t="s">
        <v>149</v>
      </c>
      <c r="AD59" s="81" t="s">
        <v>517</v>
      </c>
    </row>
    <row r="60" spans="1:30" x14ac:dyDescent="0.35">
      <c r="A60" s="56" t="s">
        <v>7</v>
      </c>
      <c r="B60" s="110" t="s">
        <v>779</v>
      </c>
      <c r="C60" s="56" t="s">
        <v>204</v>
      </c>
      <c r="D60" s="56" t="s">
        <v>458</v>
      </c>
      <c r="E60" s="56" t="s">
        <v>749</v>
      </c>
      <c r="F60" s="56" t="s">
        <v>214</v>
      </c>
      <c r="G60" s="56" t="s">
        <v>41</v>
      </c>
      <c r="H60" s="56" t="s">
        <v>231</v>
      </c>
      <c r="I60" s="56" t="s">
        <v>24</v>
      </c>
      <c r="J60" s="56">
        <v>9</v>
      </c>
      <c r="K60" s="56" t="s">
        <v>40</v>
      </c>
      <c r="L60" s="56" t="s">
        <v>175</v>
      </c>
      <c r="M60" s="57">
        <v>1</v>
      </c>
      <c r="N60" s="57">
        <v>1</v>
      </c>
      <c r="O60" s="57">
        <v>1</v>
      </c>
      <c r="P60" s="57">
        <v>1</v>
      </c>
      <c r="Q60" s="57">
        <v>1</v>
      </c>
      <c r="R60" s="42">
        <f t="shared" si="1"/>
        <v>5</v>
      </c>
      <c r="S60" s="42"/>
      <c r="T60" s="42"/>
      <c r="U60" s="42"/>
      <c r="V60" s="42"/>
      <c r="W60" s="42"/>
      <c r="X60" s="212"/>
      <c r="Y60" s="212"/>
      <c r="Z60" s="212"/>
      <c r="AA60" s="9">
        <v>14</v>
      </c>
      <c r="AB60" s="56" t="s">
        <v>457</v>
      </c>
      <c r="AC60" s="77" t="s">
        <v>149</v>
      </c>
      <c r="AD60" s="81" t="s">
        <v>518</v>
      </c>
    </row>
    <row r="61" spans="1:30" x14ac:dyDescent="0.35">
      <c r="A61" s="56" t="s">
        <v>7</v>
      </c>
      <c r="B61" s="110" t="s">
        <v>779</v>
      </c>
      <c r="C61" s="56" t="s">
        <v>204</v>
      </c>
      <c r="D61" s="56" t="s">
        <v>459</v>
      </c>
      <c r="E61" s="56" t="s">
        <v>750</v>
      </c>
      <c r="F61" s="56" t="s">
        <v>214</v>
      </c>
      <c r="G61" s="56" t="s">
        <v>41</v>
      </c>
      <c r="H61" s="56" t="s">
        <v>231</v>
      </c>
      <c r="I61" s="56" t="s">
        <v>24</v>
      </c>
      <c r="J61" s="56">
        <v>9</v>
      </c>
      <c r="K61" s="56" t="s">
        <v>40</v>
      </c>
      <c r="L61" s="56" t="s">
        <v>175</v>
      </c>
      <c r="M61" s="57">
        <v>1</v>
      </c>
      <c r="N61" s="57">
        <v>1</v>
      </c>
      <c r="O61" s="57">
        <v>1</v>
      </c>
      <c r="P61" s="57">
        <v>1</v>
      </c>
      <c r="Q61" s="57">
        <v>1</v>
      </c>
      <c r="R61" s="42">
        <f t="shared" si="1"/>
        <v>5</v>
      </c>
      <c r="S61" s="42"/>
      <c r="T61" s="42"/>
      <c r="U61" s="42"/>
      <c r="V61" s="42"/>
      <c r="W61" s="42"/>
      <c r="X61" s="212"/>
      <c r="Y61" s="212"/>
      <c r="Z61" s="212"/>
      <c r="AA61" s="9">
        <v>15</v>
      </c>
      <c r="AB61" s="56" t="s">
        <v>458</v>
      </c>
      <c r="AC61" s="77" t="s">
        <v>13</v>
      </c>
      <c r="AD61" s="81" t="s">
        <v>569</v>
      </c>
    </row>
    <row r="62" spans="1:30" x14ac:dyDescent="0.35">
      <c r="A62" s="56" t="s">
        <v>7</v>
      </c>
      <c r="B62" s="110" t="s">
        <v>779</v>
      </c>
      <c r="C62" s="56" t="s">
        <v>204</v>
      </c>
      <c r="D62" s="56" t="s">
        <v>460</v>
      </c>
      <c r="E62" s="56" t="s">
        <v>751</v>
      </c>
      <c r="F62" s="56" t="s">
        <v>214</v>
      </c>
      <c r="G62" s="56" t="s">
        <v>41</v>
      </c>
      <c r="H62" s="56" t="s">
        <v>231</v>
      </c>
      <c r="I62" s="56" t="s">
        <v>24</v>
      </c>
      <c r="J62" s="56">
        <v>9</v>
      </c>
      <c r="K62" s="56" t="s">
        <v>40</v>
      </c>
      <c r="L62" s="56" t="s">
        <v>175</v>
      </c>
      <c r="M62" s="57">
        <v>1</v>
      </c>
      <c r="N62" s="57">
        <v>1</v>
      </c>
      <c r="O62" s="57">
        <v>1</v>
      </c>
      <c r="P62" s="57">
        <v>1</v>
      </c>
      <c r="Q62" s="57">
        <v>1</v>
      </c>
      <c r="R62" s="42">
        <f t="shared" si="1"/>
        <v>5</v>
      </c>
      <c r="S62" s="42"/>
      <c r="T62" s="42"/>
      <c r="U62" s="42"/>
      <c r="V62" s="42"/>
      <c r="W62" s="42"/>
      <c r="X62" s="212"/>
      <c r="Y62" s="212"/>
      <c r="Z62" s="212"/>
      <c r="AA62" s="9">
        <v>16</v>
      </c>
      <c r="AB62" s="56" t="s">
        <v>459</v>
      </c>
      <c r="AC62" s="77" t="s">
        <v>17</v>
      </c>
      <c r="AD62" s="81" t="s">
        <v>559</v>
      </c>
    </row>
    <row r="63" spans="1:30" x14ac:dyDescent="0.35">
      <c r="A63" s="57" t="s">
        <v>7</v>
      </c>
      <c r="B63" s="110" t="s">
        <v>780</v>
      </c>
      <c r="C63" s="57" t="s">
        <v>45</v>
      </c>
      <c r="D63" s="57" t="s">
        <v>500</v>
      </c>
      <c r="E63" s="57" t="s">
        <v>635</v>
      </c>
      <c r="F63" s="57" t="s">
        <v>194</v>
      </c>
      <c r="G63" s="57" t="s">
        <v>10</v>
      </c>
      <c r="H63" s="57" t="s">
        <v>46</v>
      </c>
      <c r="I63" s="57" t="s">
        <v>24</v>
      </c>
      <c r="J63" s="57">
        <v>10</v>
      </c>
      <c r="K63" s="57" t="s">
        <v>43</v>
      </c>
      <c r="L63" s="57" t="s">
        <v>176</v>
      </c>
      <c r="M63" s="57">
        <v>5</v>
      </c>
      <c r="N63" s="57">
        <v>5</v>
      </c>
      <c r="O63" s="57">
        <v>5</v>
      </c>
      <c r="P63" s="57">
        <v>5</v>
      </c>
      <c r="Q63" s="57">
        <v>5</v>
      </c>
      <c r="R63" s="41">
        <f t="shared" si="1"/>
        <v>25</v>
      </c>
      <c r="S63" s="41"/>
      <c r="T63" s="41"/>
      <c r="U63" s="41"/>
      <c r="V63" s="41"/>
      <c r="W63" s="41"/>
      <c r="X63" s="212"/>
      <c r="Y63" s="212"/>
      <c r="Z63" s="212"/>
      <c r="AA63" s="9">
        <v>17</v>
      </c>
      <c r="AB63" s="56" t="s">
        <v>460</v>
      </c>
      <c r="AC63" s="77" t="s">
        <v>17</v>
      </c>
      <c r="AD63" s="81" t="s">
        <v>560</v>
      </c>
    </row>
    <row r="64" spans="1:30" x14ac:dyDescent="0.35">
      <c r="A64" s="57" t="s">
        <v>7</v>
      </c>
      <c r="B64" s="110" t="s">
        <v>780</v>
      </c>
      <c r="C64" s="57" t="s">
        <v>45</v>
      </c>
      <c r="D64" s="57" t="s">
        <v>501</v>
      </c>
      <c r="E64" s="57" t="s">
        <v>639</v>
      </c>
      <c r="F64" s="57" t="s">
        <v>638</v>
      </c>
      <c r="G64" s="57" t="s">
        <v>10</v>
      </c>
      <c r="H64" s="57" t="s">
        <v>46</v>
      </c>
      <c r="I64" s="57" t="s">
        <v>24</v>
      </c>
      <c r="J64" s="57">
        <v>10</v>
      </c>
      <c r="K64" s="57" t="s">
        <v>43</v>
      </c>
      <c r="L64" s="57" t="s">
        <v>176</v>
      </c>
      <c r="M64" s="57">
        <v>1</v>
      </c>
      <c r="N64" s="57">
        <v>1</v>
      </c>
      <c r="O64" s="57">
        <v>1</v>
      </c>
      <c r="P64" s="57">
        <v>1</v>
      </c>
      <c r="Q64" s="57">
        <v>1</v>
      </c>
      <c r="R64" s="41">
        <f t="shared" si="1"/>
        <v>5</v>
      </c>
      <c r="S64" s="41"/>
      <c r="T64" s="41"/>
      <c r="U64" s="41"/>
      <c r="V64" s="41"/>
      <c r="W64" s="41"/>
      <c r="X64" s="213"/>
      <c r="Y64" s="213"/>
      <c r="Z64" s="213"/>
      <c r="AA64" s="9">
        <v>18</v>
      </c>
      <c r="AB64" s="77" t="s">
        <v>500</v>
      </c>
      <c r="AC64" s="77" t="s">
        <v>17</v>
      </c>
      <c r="AD64" s="81" t="s">
        <v>561</v>
      </c>
    </row>
    <row r="65" spans="1:30" x14ac:dyDescent="0.35">
      <c r="A65" s="57" t="s">
        <v>7</v>
      </c>
      <c r="B65" s="110" t="s">
        <v>780</v>
      </c>
      <c r="C65" s="57" t="s">
        <v>45</v>
      </c>
      <c r="D65" s="57" t="s">
        <v>636</v>
      </c>
      <c r="E65" s="57" t="s">
        <v>640</v>
      </c>
      <c r="F65" s="57" t="s">
        <v>637</v>
      </c>
      <c r="G65" s="57" t="s">
        <v>10</v>
      </c>
      <c r="H65" s="57" t="s">
        <v>46</v>
      </c>
      <c r="I65" s="57" t="s">
        <v>24</v>
      </c>
      <c r="J65" s="57">
        <v>10</v>
      </c>
      <c r="K65" s="57" t="s">
        <v>43</v>
      </c>
      <c r="L65" s="57" t="s">
        <v>176</v>
      </c>
      <c r="M65" s="57">
        <v>1</v>
      </c>
      <c r="N65" s="57">
        <v>1</v>
      </c>
      <c r="O65" s="57">
        <v>1</v>
      </c>
      <c r="P65" s="57">
        <v>1</v>
      </c>
      <c r="Q65" s="57">
        <v>1</v>
      </c>
      <c r="R65" s="41">
        <f t="shared" si="1"/>
        <v>5</v>
      </c>
      <c r="S65" s="41"/>
      <c r="T65" s="41"/>
      <c r="U65" s="41"/>
      <c r="V65" s="41"/>
      <c r="W65" s="41"/>
      <c r="X65" s="213"/>
      <c r="Y65" s="213"/>
      <c r="Z65" s="213"/>
      <c r="AA65" s="9">
        <v>19</v>
      </c>
      <c r="AB65" s="77" t="s">
        <v>501</v>
      </c>
      <c r="AC65" s="77" t="s">
        <v>309</v>
      </c>
      <c r="AD65" s="81" t="s">
        <v>570</v>
      </c>
    </row>
    <row r="66" spans="1:30" x14ac:dyDescent="0.35">
      <c r="A66" s="56" t="s">
        <v>7</v>
      </c>
      <c r="B66" s="110" t="s">
        <v>48</v>
      </c>
      <c r="C66" s="56" t="s">
        <v>49</v>
      </c>
      <c r="D66" s="56" t="s">
        <v>48</v>
      </c>
      <c r="E66" s="56" t="s">
        <v>641</v>
      </c>
      <c r="F66" s="56" t="s">
        <v>186</v>
      </c>
      <c r="G66" s="56" t="s">
        <v>10</v>
      </c>
      <c r="H66" s="56" t="s">
        <v>50</v>
      </c>
      <c r="I66" s="56" t="s">
        <v>47</v>
      </c>
      <c r="J66" s="56">
        <v>13</v>
      </c>
      <c r="K66" s="56" t="s">
        <v>48</v>
      </c>
      <c r="L66" s="56" t="s">
        <v>177</v>
      </c>
      <c r="M66" s="56">
        <v>1</v>
      </c>
      <c r="N66" s="56">
        <v>1</v>
      </c>
      <c r="O66" s="56">
        <v>1</v>
      </c>
      <c r="P66" s="56">
        <v>1</v>
      </c>
      <c r="Q66" s="56">
        <v>1</v>
      </c>
      <c r="R66" s="42">
        <f t="shared" si="1"/>
        <v>5</v>
      </c>
      <c r="S66" s="42"/>
      <c r="T66" s="42"/>
      <c r="U66" s="42"/>
      <c r="V66" s="42"/>
      <c r="W66" s="42"/>
      <c r="X66" s="213"/>
      <c r="Y66" s="213"/>
      <c r="Z66" s="213"/>
      <c r="AA66" s="9">
        <v>20</v>
      </c>
      <c r="AB66" s="56" t="s">
        <v>461</v>
      </c>
      <c r="AC66" s="77" t="s">
        <v>56</v>
      </c>
      <c r="AD66" s="81" t="s">
        <v>571</v>
      </c>
    </row>
    <row r="67" spans="1:30" x14ac:dyDescent="0.35">
      <c r="A67" s="57" t="s">
        <v>7</v>
      </c>
      <c r="B67" s="110" t="s">
        <v>51</v>
      </c>
      <c r="C67" s="57" t="s">
        <v>53</v>
      </c>
      <c r="D67" s="57" t="s">
        <v>642</v>
      </c>
      <c r="E67" s="57" t="s">
        <v>645</v>
      </c>
      <c r="F67" s="57" t="s">
        <v>186</v>
      </c>
      <c r="G67" s="57" t="s">
        <v>52</v>
      </c>
      <c r="H67" s="57" t="s">
        <v>54</v>
      </c>
      <c r="I67" s="57" t="s">
        <v>47</v>
      </c>
      <c r="J67" s="57">
        <v>13</v>
      </c>
      <c r="K67" s="57" t="s">
        <v>51</v>
      </c>
      <c r="L67" s="57" t="s">
        <v>178</v>
      </c>
      <c r="M67" s="57">
        <v>3</v>
      </c>
      <c r="N67" s="57">
        <v>3</v>
      </c>
      <c r="O67" s="57">
        <v>3</v>
      </c>
      <c r="P67" s="57">
        <v>3</v>
      </c>
      <c r="Q67" s="57">
        <v>3</v>
      </c>
      <c r="R67" s="41">
        <f t="shared" si="1"/>
        <v>15</v>
      </c>
      <c r="S67" s="41"/>
      <c r="T67" s="41"/>
      <c r="U67" s="41"/>
      <c r="V67" s="41"/>
      <c r="W67" s="41"/>
      <c r="X67" s="212"/>
      <c r="Y67" s="212"/>
      <c r="Z67" s="212"/>
      <c r="AA67" s="9">
        <v>21</v>
      </c>
      <c r="AB67" s="56" t="s">
        <v>462</v>
      </c>
      <c r="AC67" s="77" t="s">
        <v>60</v>
      </c>
      <c r="AD67" s="81" t="s">
        <v>572</v>
      </c>
    </row>
    <row r="68" spans="1:30" x14ac:dyDescent="0.35">
      <c r="A68" s="57" t="s">
        <v>7</v>
      </c>
      <c r="B68" s="110" t="s">
        <v>51</v>
      </c>
      <c r="C68" s="57" t="s">
        <v>53</v>
      </c>
      <c r="D68" s="57" t="s">
        <v>643</v>
      </c>
      <c r="E68" s="57" t="s">
        <v>644</v>
      </c>
      <c r="F68" s="57" t="s">
        <v>195</v>
      </c>
      <c r="G68" s="57" t="s">
        <v>52</v>
      </c>
      <c r="H68" s="57" t="s">
        <v>54</v>
      </c>
      <c r="I68" s="57" t="s">
        <v>47</v>
      </c>
      <c r="J68" s="57">
        <v>13</v>
      </c>
      <c r="K68" s="57" t="s">
        <v>51</v>
      </c>
      <c r="L68" s="57" t="s">
        <v>178</v>
      </c>
      <c r="M68" s="57">
        <v>3</v>
      </c>
      <c r="N68" s="57">
        <v>3</v>
      </c>
      <c r="O68" s="57">
        <v>3</v>
      </c>
      <c r="P68" s="57">
        <v>3</v>
      </c>
      <c r="Q68" s="57">
        <v>3</v>
      </c>
      <c r="R68" s="41">
        <f t="shared" si="1"/>
        <v>15</v>
      </c>
      <c r="S68" s="41"/>
      <c r="T68" s="41"/>
      <c r="U68" s="41"/>
      <c r="V68" s="41"/>
      <c r="W68" s="41"/>
      <c r="X68" s="213"/>
      <c r="Y68" s="213"/>
      <c r="Z68" s="213"/>
      <c r="AA68" s="9">
        <v>22</v>
      </c>
      <c r="AB68" s="56" t="s">
        <v>463</v>
      </c>
      <c r="AC68" s="77" t="s">
        <v>21</v>
      </c>
      <c r="AD68" s="81" t="s">
        <v>562</v>
      </c>
    </row>
    <row r="69" spans="1:30" x14ac:dyDescent="0.35">
      <c r="A69" s="56" t="s">
        <v>7</v>
      </c>
      <c r="B69" s="110" t="s">
        <v>56</v>
      </c>
      <c r="C69" s="56" t="s">
        <v>58</v>
      </c>
      <c r="D69" s="56" t="s">
        <v>646</v>
      </c>
      <c r="E69" s="56" t="s">
        <v>58</v>
      </c>
      <c r="F69" s="56" t="s">
        <v>186</v>
      </c>
      <c r="G69" s="56" t="s">
        <v>57</v>
      </c>
      <c r="H69" s="56" t="s">
        <v>648</v>
      </c>
      <c r="I69" s="56" t="s">
        <v>47</v>
      </c>
      <c r="J69" s="56">
        <v>14</v>
      </c>
      <c r="K69" s="56" t="s">
        <v>56</v>
      </c>
      <c r="L69" s="56" t="s">
        <v>179</v>
      </c>
      <c r="M69" s="56"/>
      <c r="N69" s="56">
        <v>1</v>
      </c>
      <c r="O69" s="56"/>
      <c r="P69" s="56">
        <v>1</v>
      </c>
      <c r="Q69" s="56"/>
      <c r="R69" s="42">
        <f t="shared" ref="R69:R72" si="2">SUM(M69:Q69)</f>
        <v>2</v>
      </c>
      <c r="S69" s="42"/>
      <c r="T69" s="42"/>
      <c r="U69" s="42"/>
      <c r="V69" s="42"/>
      <c r="W69" s="42"/>
      <c r="X69" s="213"/>
      <c r="Y69" s="213"/>
      <c r="Z69" s="213"/>
      <c r="AA69" s="9">
        <v>23</v>
      </c>
      <c r="AB69" s="56" t="s">
        <v>464</v>
      </c>
      <c r="AC69" s="77" t="s">
        <v>21</v>
      </c>
      <c r="AD69" s="81" t="s">
        <v>563</v>
      </c>
    </row>
    <row r="70" spans="1:30" x14ac:dyDescent="0.35">
      <c r="A70" s="56" t="s">
        <v>7</v>
      </c>
      <c r="B70" s="110" t="s">
        <v>56</v>
      </c>
      <c r="C70" s="56" t="s">
        <v>58</v>
      </c>
      <c r="D70" s="56" t="s">
        <v>647</v>
      </c>
      <c r="E70" s="56" t="s">
        <v>59</v>
      </c>
      <c r="F70" s="56" t="s">
        <v>196</v>
      </c>
      <c r="G70" s="56" t="s">
        <v>57</v>
      </c>
      <c r="H70" s="56" t="s">
        <v>59</v>
      </c>
      <c r="I70" s="56" t="s">
        <v>47</v>
      </c>
      <c r="J70" s="56">
        <v>14</v>
      </c>
      <c r="K70" s="56" t="s">
        <v>56</v>
      </c>
      <c r="L70" s="56" t="s">
        <v>179</v>
      </c>
      <c r="M70" s="56">
        <v>3</v>
      </c>
      <c r="N70" s="56">
        <v>3</v>
      </c>
      <c r="O70" s="56">
        <v>3</v>
      </c>
      <c r="P70" s="56">
        <v>3</v>
      </c>
      <c r="Q70" s="56">
        <v>3</v>
      </c>
      <c r="R70" s="42">
        <f t="shared" si="2"/>
        <v>15</v>
      </c>
      <c r="S70" s="42"/>
      <c r="T70" s="42"/>
      <c r="U70" s="42"/>
      <c r="V70" s="42"/>
      <c r="W70" s="42"/>
      <c r="X70" s="212"/>
      <c r="Y70" s="212"/>
      <c r="Z70" s="212"/>
      <c r="AA70" s="9">
        <v>24</v>
      </c>
      <c r="AB70" s="77" t="s">
        <v>51</v>
      </c>
      <c r="AC70" s="77" t="s">
        <v>25</v>
      </c>
      <c r="AD70" s="81" t="s">
        <v>564</v>
      </c>
    </row>
    <row r="71" spans="1:30" x14ac:dyDescent="0.35">
      <c r="A71" s="57" t="s">
        <v>7</v>
      </c>
      <c r="B71" s="110" t="s">
        <v>60</v>
      </c>
      <c r="C71" s="57" t="s">
        <v>62</v>
      </c>
      <c r="D71" s="57" t="s">
        <v>60</v>
      </c>
      <c r="E71" s="57" t="s">
        <v>745</v>
      </c>
      <c r="F71" s="57" t="s">
        <v>197</v>
      </c>
      <c r="G71" s="57" t="s">
        <v>61</v>
      </c>
      <c r="H71" s="57" t="s">
        <v>63</v>
      </c>
      <c r="I71" s="57" t="s">
        <v>47</v>
      </c>
      <c r="J71" s="57">
        <v>15</v>
      </c>
      <c r="K71" s="57" t="s">
        <v>60</v>
      </c>
      <c r="L71" s="57" t="s">
        <v>180</v>
      </c>
      <c r="M71" s="57">
        <v>2</v>
      </c>
      <c r="N71" s="57">
        <v>2</v>
      </c>
      <c r="O71" s="57">
        <v>2</v>
      </c>
      <c r="P71" s="57">
        <v>2</v>
      </c>
      <c r="Q71" s="57">
        <v>2</v>
      </c>
      <c r="R71" s="41">
        <f t="shared" si="2"/>
        <v>10</v>
      </c>
      <c r="S71" s="41"/>
      <c r="T71" s="41"/>
      <c r="U71" s="41"/>
      <c r="V71" s="41"/>
      <c r="W71" s="41"/>
      <c r="X71" s="212"/>
      <c r="Y71" s="212"/>
      <c r="Z71" s="212"/>
      <c r="AA71" s="9">
        <v>25</v>
      </c>
      <c r="AB71" s="77" t="s">
        <v>56</v>
      </c>
      <c r="AC71" s="77" t="s">
        <v>28</v>
      </c>
      <c r="AD71" s="81" t="s">
        <v>565</v>
      </c>
    </row>
    <row r="72" spans="1:30" x14ac:dyDescent="0.35">
      <c r="A72" s="57" t="s">
        <v>164</v>
      </c>
      <c r="B72" s="110" t="s">
        <v>439</v>
      </c>
      <c r="C72" s="57" t="s">
        <v>167</v>
      </c>
      <c r="D72" s="57" t="s">
        <v>439</v>
      </c>
      <c r="E72" s="57" t="s">
        <v>740</v>
      </c>
      <c r="F72" s="57" t="s">
        <v>186</v>
      </c>
      <c r="G72" s="57" t="s">
        <v>10</v>
      </c>
      <c r="H72" s="57" t="s">
        <v>168</v>
      </c>
      <c r="I72" s="57" t="s">
        <v>16</v>
      </c>
      <c r="J72" s="185" t="s">
        <v>181</v>
      </c>
      <c r="K72" s="57" t="s">
        <v>166</v>
      </c>
      <c r="L72" s="113" t="s">
        <v>170</v>
      </c>
      <c r="M72" s="57">
        <v>1</v>
      </c>
      <c r="N72" s="57">
        <v>1</v>
      </c>
      <c r="O72" s="57">
        <v>1</v>
      </c>
      <c r="P72" s="57">
        <v>1</v>
      </c>
      <c r="Q72" s="57">
        <v>1</v>
      </c>
      <c r="R72" s="41">
        <f t="shared" si="2"/>
        <v>5</v>
      </c>
      <c r="S72" s="41"/>
      <c r="T72" s="41"/>
      <c r="U72" s="41"/>
      <c r="V72" s="41"/>
      <c r="W72" s="41"/>
      <c r="X72" s="213"/>
      <c r="Y72" s="213"/>
      <c r="Z72" s="213"/>
      <c r="AA72" s="9">
        <v>26</v>
      </c>
      <c r="AB72" s="77" t="s">
        <v>60</v>
      </c>
      <c r="AC72" s="77" t="s">
        <v>33</v>
      </c>
      <c r="AD72" s="81" t="s">
        <v>568</v>
      </c>
    </row>
    <row r="73" spans="1:30" x14ac:dyDescent="0.35">
      <c r="L73" s="1"/>
      <c r="AB73" s="77"/>
      <c r="AC73" s="77" t="s">
        <v>36</v>
      </c>
      <c r="AD73" s="81" t="s">
        <v>558</v>
      </c>
    </row>
    <row r="74" spans="1:30" x14ac:dyDescent="0.35">
      <c r="L74" s="1"/>
      <c r="AB74" s="77"/>
      <c r="AC74" s="77" t="s">
        <v>40</v>
      </c>
      <c r="AD74" s="81" t="s">
        <v>566</v>
      </c>
    </row>
    <row r="75" spans="1:30" x14ac:dyDescent="0.35">
      <c r="AB75" s="77"/>
      <c r="AC75" s="77" t="s">
        <v>43</v>
      </c>
      <c r="AD75" s="81" t="s">
        <v>567</v>
      </c>
    </row>
    <row r="76" spans="1:30" x14ac:dyDescent="0.35">
      <c r="AB76" s="77"/>
    </row>
    <row r="77" spans="1:30" x14ac:dyDescent="0.35">
      <c r="AB77" s="77"/>
    </row>
    <row r="78" spans="1:30" x14ac:dyDescent="0.35">
      <c r="AB78" s="77"/>
    </row>
    <row r="79" spans="1:30" x14ac:dyDescent="0.35">
      <c r="AB79" s="77"/>
    </row>
    <row r="80" spans="1:30" x14ac:dyDescent="0.35">
      <c r="AB80" s="77"/>
    </row>
    <row r="81" spans="28:28" x14ac:dyDescent="0.35">
      <c r="AB81" s="77"/>
    </row>
    <row r="82" spans="28:28" x14ac:dyDescent="0.35">
      <c r="AB82" s="77"/>
    </row>
    <row r="83" spans="28:28" x14ac:dyDescent="0.35">
      <c r="AB83" s="77"/>
    </row>
    <row r="84" spans="28:28" x14ac:dyDescent="0.35">
      <c r="AB84" s="77"/>
    </row>
    <row r="85" spans="28:28" x14ac:dyDescent="0.35">
      <c r="AB85" s="77"/>
    </row>
    <row r="86" spans="28:28" x14ac:dyDescent="0.35">
      <c r="AB86" s="77"/>
    </row>
    <row r="87" spans="28:28" x14ac:dyDescent="0.35">
      <c r="AB87" s="77"/>
    </row>
    <row r="88" spans="28:28" x14ac:dyDescent="0.35">
      <c r="AB88" s="77"/>
    </row>
    <row r="89" spans="28:28" x14ac:dyDescent="0.35">
      <c r="AB89" s="77"/>
    </row>
    <row r="90" spans="28:28" x14ac:dyDescent="0.35">
      <c r="AB90" s="77"/>
    </row>
    <row r="91" spans="28:28" x14ac:dyDescent="0.35">
      <c r="AB91" s="77"/>
    </row>
    <row r="92" spans="28:28" x14ac:dyDescent="0.35">
      <c r="AB92" s="77"/>
    </row>
    <row r="93" spans="28:28" x14ac:dyDescent="0.35">
      <c r="AB93" s="77"/>
    </row>
    <row r="94" spans="28:28" x14ac:dyDescent="0.35">
      <c r="AB94" s="77"/>
    </row>
    <row r="95" spans="28:28" x14ac:dyDescent="0.35">
      <c r="AB95" s="77"/>
    </row>
    <row r="96" spans="28:28" x14ac:dyDescent="0.35">
      <c r="AB96" s="77"/>
    </row>
    <row r="97" spans="28:28" x14ac:dyDescent="0.35">
      <c r="AB97" s="77"/>
    </row>
    <row r="98" spans="28:28" x14ac:dyDescent="0.35">
      <c r="AB98" s="77"/>
    </row>
    <row r="99" spans="28:28" x14ac:dyDescent="0.35">
      <c r="AB99" s="77"/>
    </row>
    <row r="100" spans="28:28" x14ac:dyDescent="0.35">
      <c r="AB100" s="77"/>
    </row>
    <row r="101" spans="28:28" x14ac:dyDescent="0.35">
      <c r="AB101" s="77"/>
    </row>
    <row r="102" spans="28:28" x14ac:dyDescent="0.35">
      <c r="AB102" s="77"/>
    </row>
    <row r="103" spans="28:28" x14ac:dyDescent="0.35">
      <c r="AB103" s="77"/>
    </row>
    <row r="104" spans="28:28" x14ac:dyDescent="0.35">
      <c r="AB104" s="77"/>
    </row>
    <row r="105" spans="28:28" x14ac:dyDescent="0.35">
      <c r="AB105" s="77"/>
    </row>
    <row r="106" spans="28:28" x14ac:dyDescent="0.35">
      <c r="AB106" s="77"/>
    </row>
    <row r="107" spans="28:28" x14ac:dyDescent="0.35">
      <c r="AB107" s="77"/>
    </row>
    <row r="108" spans="28:28" x14ac:dyDescent="0.35">
      <c r="AB108" s="77"/>
    </row>
    <row r="109" spans="28:28" x14ac:dyDescent="0.35">
      <c r="AB109" s="77"/>
    </row>
    <row r="110" spans="28:28" x14ac:dyDescent="0.35">
      <c r="AB110" s="75"/>
    </row>
    <row r="111" spans="28:28" x14ac:dyDescent="0.35">
      <c r="AB111" s="75"/>
    </row>
    <row r="112" spans="28:28" x14ac:dyDescent="0.35">
      <c r="AB112" s="75"/>
    </row>
    <row r="113" spans="28:28" x14ac:dyDescent="0.35">
      <c r="AB113" s="75"/>
    </row>
    <row r="114" spans="28:28" x14ac:dyDescent="0.35">
      <c r="AB114" s="75"/>
    </row>
    <row r="115" spans="28:28" x14ac:dyDescent="0.35">
      <c r="AB115" s="75"/>
    </row>
    <row r="116" spans="28:28" x14ac:dyDescent="0.35">
      <c r="AB116" s="75"/>
    </row>
    <row r="117" spans="28:28" x14ac:dyDescent="0.35">
      <c r="AB117" s="75"/>
    </row>
    <row r="118" spans="28:28" x14ac:dyDescent="0.35">
      <c r="AB118" s="75"/>
    </row>
    <row r="119" spans="28:28" x14ac:dyDescent="0.35">
      <c r="AB119" s="75"/>
    </row>
    <row r="120" spans="28:28" x14ac:dyDescent="0.35">
      <c r="AB120" s="75"/>
    </row>
    <row r="121" spans="28:28" x14ac:dyDescent="0.35">
      <c r="AB121" s="75"/>
    </row>
    <row r="122" spans="28:28" x14ac:dyDescent="0.35">
      <c r="AB122" s="75"/>
    </row>
    <row r="123" spans="28:28" x14ac:dyDescent="0.35">
      <c r="AB123" s="75"/>
    </row>
    <row r="124" spans="28:28" x14ac:dyDescent="0.35">
      <c r="AB124" s="75"/>
    </row>
    <row r="125" spans="28:28" x14ac:dyDescent="0.35">
      <c r="AB125" s="75"/>
    </row>
    <row r="126" spans="28:28" x14ac:dyDescent="0.35">
      <c r="AB126" s="75"/>
    </row>
    <row r="127" spans="28:28" x14ac:dyDescent="0.35">
      <c r="AB127" s="75"/>
    </row>
    <row r="128" spans="28:28" x14ac:dyDescent="0.35">
      <c r="AB128" s="75"/>
    </row>
    <row r="129" spans="28:28" x14ac:dyDescent="0.35">
      <c r="AB129" s="75"/>
    </row>
    <row r="130" spans="28:28" x14ac:dyDescent="0.35">
      <c r="AB130" s="75"/>
    </row>
    <row r="131" spans="28:28" x14ac:dyDescent="0.35">
      <c r="AB131" s="75"/>
    </row>
    <row r="132" spans="28:28" x14ac:dyDescent="0.35">
      <c r="AB132" s="75"/>
    </row>
    <row r="133" spans="28:28" x14ac:dyDescent="0.35">
      <c r="AB133" s="75"/>
    </row>
    <row r="134" spans="28:28" x14ac:dyDescent="0.35">
      <c r="AB134" s="75"/>
    </row>
    <row r="135" spans="28:28" x14ac:dyDescent="0.35">
      <c r="AB135" s="75"/>
    </row>
    <row r="136" spans="28:28" x14ac:dyDescent="0.35">
      <c r="AB136" s="75"/>
    </row>
    <row r="137" spans="28:28" x14ac:dyDescent="0.35">
      <c r="AB137" s="75"/>
    </row>
    <row r="138" spans="28:28" x14ac:dyDescent="0.35">
      <c r="AB138" s="75"/>
    </row>
    <row r="139" spans="28:28" x14ac:dyDescent="0.35">
      <c r="AB139" s="75"/>
    </row>
    <row r="140" spans="28:28" x14ac:dyDescent="0.35">
      <c r="AB140" s="75"/>
    </row>
    <row r="141" spans="28:28" x14ac:dyDescent="0.35">
      <c r="AB141" s="75"/>
    </row>
    <row r="142" spans="28:28" x14ac:dyDescent="0.35">
      <c r="AB142" s="75"/>
    </row>
    <row r="143" spans="28:28" x14ac:dyDescent="0.35">
      <c r="AB143" s="75"/>
    </row>
    <row r="144" spans="28:28" x14ac:dyDescent="0.35">
      <c r="AB144" s="75"/>
    </row>
    <row r="145" spans="28:28" x14ac:dyDescent="0.35">
      <c r="AB145" s="75"/>
    </row>
    <row r="146" spans="28:28" x14ac:dyDescent="0.35">
      <c r="AB146" s="75"/>
    </row>
    <row r="147" spans="28:28" x14ac:dyDescent="0.35">
      <c r="AB147" s="75"/>
    </row>
    <row r="148" spans="28:28" x14ac:dyDescent="0.35">
      <c r="AB148" s="75"/>
    </row>
    <row r="149" spans="28:28" x14ac:dyDescent="0.35">
      <c r="AB149" s="75"/>
    </row>
    <row r="150" spans="28:28" x14ac:dyDescent="0.35">
      <c r="AB150" s="75"/>
    </row>
    <row r="151" spans="28:28" x14ac:dyDescent="0.35">
      <c r="AB151" s="75"/>
    </row>
    <row r="152" spans="28:28" x14ac:dyDescent="0.35">
      <c r="AB152" s="75"/>
    </row>
    <row r="153" spans="28:28" x14ac:dyDescent="0.35">
      <c r="AB153" s="75"/>
    </row>
    <row r="154" spans="28:28" x14ac:dyDescent="0.35">
      <c r="AB154" s="75"/>
    </row>
    <row r="155" spans="28:28" x14ac:dyDescent="0.35">
      <c r="AB155" s="75"/>
    </row>
    <row r="156" spans="28:28" x14ac:dyDescent="0.35">
      <c r="AB156" s="75"/>
    </row>
    <row r="157" spans="28:28" x14ac:dyDescent="0.35">
      <c r="AB157" s="75"/>
    </row>
    <row r="158" spans="28:28" x14ac:dyDescent="0.35">
      <c r="AB158" s="75"/>
    </row>
    <row r="159" spans="28:28" x14ac:dyDescent="0.35">
      <c r="AB159" s="75"/>
    </row>
    <row r="160" spans="28:28" x14ac:dyDescent="0.35">
      <c r="AB160" s="75"/>
    </row>
    <row r="161" spans="28:28" x14ac:dyDescent="0.35">
      <c r="AB161" s="75"/>
    </row>
    <row r="162" spans="28:28" x14ac:dyDescent="0.35">
      <c r="AB162" s="75"/>
    </row>
    <row r="163" spans="28:28" x14ac:dyDescent="0.35">
      <c r="AB163" s="75"/>
    </row>
    <row r="164" spans="28:28" x14ac:dyDescent="0.35">
      <c r="AB164" s="75"/>
    </row>
    <row r="165" spans="28:28" x14ac:dyDescent="0.35">
      <c r="AB165" s="75"/>
    </row>
    <row r="166" spans="28:28" x14ac:dyDescent="0.35">
      <c r="AB166" s="75"/>
    </row>
    <row r="167" spans="28:28" x14ac:dyDescent="0.35">
      <c r="AB167" s="75"/>
    </row>
    <row r="168" spans="28:28" x14ac:dyDescent="0.35">
      <c r="AB168" s="75"/>
    </row>
    <row r="169" spans="28:28" x14ac:dyDescent="0.35">
      <c r="AB169" s="75"/>
    </row>
    <row r="170" spans="28:28" x14ac:dyDescent="0.35">
      <c r="AB170" s="75"/>
    </row>
    <row r="171" spans="28:28" x14ac:dyDescent="0.35">
      <c r="AB171" s="75"/>
    </row>
    <row r="172" spans="28:28" x14ac:dyDescent="0.35">
      <c r="AB172" s="75"/>
    </row>
    <row r="173" spans="28:28" x14ac:dyDescent="0.35">
      <c r="AB173" s="75"/>
    </row>
    <row r="174" spans="28:28" x14ac:dyDescent="0.35">
      <c r="AB174" s="75"/>
    </row>
    <row r="175" spans="28:28" x14ac:dyDescent="0.35">
      <c r="AB175" s="75"/>
    </row>
    <row r="176" spans="28:28" x14ac:dyDescent="0.35">
      <c r="AB176" s="75"/>
    </row>
    <row r="177" spans="28:28" x14ac:dyDescent="0.35">
      <c r="AB177" s="75"/>
    </row>
    <row r="178" spans="28:28" x14ac:dyDescent="0.35">
      <c r="AB178" s="75"/>
    </row>
    <row r="179" spans="28:28" x14ac:dyDescent="0.35">
      <c r="AB179" s="75"/>
    </row>
    <row r="180" spans="28:28" x14ac:dyDescent="0.35">
      <c r="AB180" s="75"/>
    </row>
    <row r="181" spans="28:28" x14ac:dyDescent="0.35">
      <c r="AB181" s="75"/>
    </row>
    <row r="182" spans="28:28" x14ac:dyDescent="0.35">
      <c r="AB182" s="75"/>
    </row>
    <row r="183" spans="28:28" x14ac:dyDescent="0.35">
      <c r="AB183" s="75"/>
    </row>
    <row r="184" spans="28:28" x14ac:dyDescent="0.35">
      <c r="AB184" s="75"/>
    </row>
    <row r="185" spans="28:28" x14ac:dyDescent="0.35">
      <c r="AB185" s="75"/>
    </row>
  </sheetData>
  <autoFilter ref="A4:AF72"/>
  <sortState ref="A5:W70">
    <sortCondition ref="A5:A70"/>
    <sortCondition ref="B5:B70"/>
    <sortCondition ref="C5:C70"/>
    <sortCondition ref="D5:D70"/>
    <sortCondition ref="E5:E70"/>
    <sortCondition ref="F5:F70"/>
  </sortState>
  <customSheetViews>
    <customSheetView guid="{8E7A659F-1F78-41E1-A901-E72DF8119CBB}" showGridLines="0" fitToPage="1" showAutoFilter="1" hiddenColumns="1" state="hidden">
      <pane xSplit="4" ySplit="4" topLeftCell="F5" activePane="bottomRight" state="frozen"/>
      <selection pane="bottomRight" activeCell="W72" sqref="A4:W72"/>
      <pageMargins left="0.25" right="0.25" top="0.5" bottom="0.55000000000000004" header="0.3" footer="0.45"/>
      <pageSetup paperSize="5" scale="77" fitToHeight="0" orientation="landscape" r:id="rId1"/>
      <headerFooter>
        <oddFooter>&amp;L\\DEQV12CSCAPP1\TMDLworking\NPS\Policy-Guidance-Plans\NPSMgmtPlan\2019Plan\Trackingeporting\&amp;F.xls\&amp;A(sheet)</oddFooter>
      </headerFooter>
      <autoFilter ref="A4:AF72"/>
    </customSheetView>
    <customSheetView guid="{12AE7722-B0A3-4C2A-98B5-2DE188FD685E}" showPageBreaks="1" showGridLines="0" fitToPage="1" printArea="1" showAutoFilter="1" hiddenColumns="1" state="hidden">
      <pane xSplit="4" ySplit="4" topLeftCell="F5" activePane="bottomRight" state="frozen"/>
      <selection pane="bottomRight" activeCell="W72" sqref="A4:W72"/>
      <pageMargins left="0.25" right="0.25" top="0.5" bottom="0.55000000000000004" header="0.3" footer="0.45"/>
      <pageSetup paperSize="5" scale="77" fitToHeight="0" orientation="landscape" r:id="rId2"/>
      <headerFooter>
        <oddFooter>&amp;L\\DEQV12CSCAPP1\TMDLworking\NPS\Policy-Guidance-Plans\NPSMgmtPlan\2019Plan\Trackingeporting\&amp;F.xls\&amp;A(sheet)</oddFooter>
      </headerFooter>
      <autoFilter ref="A4:AF72"/>
    </customSheetView>
    <customSheetView guid="{04AB7A58-4366-4A28-AC89-CED3F78B7D40}" showPageBreaks="1" showGridLines="0" fitToPage="1" printArea="1" showAutoFilter="1" hiddenColumns="1" state="hidden">
      <pane xSplit="4" ySplit="4" topLeftCell="F5" activePane="bottomRight" state="frozen"/>
      <selection pane="bottomRight" activeCell="W72" sqref="A4:W72"/>
      <pageMargins left="0.25" right="0.25" top="0.5" bottom="0.55000000000000004" header="0.3" footer="0.45"/>
      <pageSetup paperSize="5" scale="77" fitToHeight="0" orientation="landscape" r:id="rId3"/>
      <headerFooter>
        <oddFooter>&amp;L\\DEQV12CSCAPP1\TMDLworking\NPS\Policy-Guidance-Plans\NPSMgmtPlan\2019Plan\Trackingeporting\&amp;F.xls\&amp;A(sheet)</oddFooter>
      </headerFooter>
      <autoFilter ref="A4:AF72"/>
    </customSheetView>
  </customSheetViews>
  <pageMargins left="0.25" right="0.25" top="0.5" bottom="0.55000000000000004" header="0.3" footer="0.45"/>
  <pageSetup paperSize="5" scale="77" fitToHeight="0" orientation="landscape" r:id="rId4"/>
  <headerFooter>
    <oddFooter>&amp;L\\DEQV12CSCAPP1\TMDLworking\NPS\Policy-Guidance-Plans\NPSMgmtPlan\2019Plan\Trackingeporting\&amp;F.xls\&amp;A(sheet)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0"/>
  <sheetViews>
    <sheetView showGridLines="0" zoomScale="120" zoomScaleNormal="120" workbookViewId="0">
      <pane xSplit="4" ySplit="5" topLeftCell="E36" activePane="bottomRight" state="frozen"/>
      <selection pane="topRight" activeCell="E1" sqref="E1"/>
      <selection pane="bottomLeft" activeCell="A6" sqref="A6"/>
      <selection pane="bottomRight" activeCell="AD3" sqref="AD3"/>
    </sheetView>
  </sheetViews>
  <sheetFormatPr defaultColWidth="9.1796875" defaultRowHeight="14.5" x14ac:dyDescent="0.35"/>
  <cols>
    <col min="1" max="1" width="6" style="9" customWidth="1"/>
    <col min="2" max="2" width="11" style="29" customWidth="1"/>
    <col min="3" max="3" width="5.26953125" style="9" customWidth="1"/>
    <col min="4" max="4" width="3.7265625" style="9" customWidth="1"/>
    <col min="5" max="5" width="8.54296875" style="29" customWidth="1"/>
    <col min="6" max="6" width="41.1796875" style="29" customWidth="1"/>
    <col min="7" max="7" width="26.81640625" style="29" customWidth="1"/>
    <col min="8" max="8" width="10.54296875" style="29" customWidth="1"/>
    <col min="9" max="9" width="10.54296875" style="9" customWidth="1"/>
    <col min="10" max="14" width="5" style="29" bestFit="1" customWidth="1"/>
    <col min="15" max="15" width="5.7265625" style="35" customWidth="1"/>
    <col min="16" max="16" width="5.7265625" style="53" customWidth="1"/>
    <col min="17" max="17" width="10.81640625" style="35" customWidth="1"/>
    <col min="18" max="18" width="9.7265625" style="35" customWidth="1"/>
    <col min="19" max="19" width="9.1796875" style="60"/>
    <col min="20" max="20" width="37" style="53" customWidth="1"/>
    <col min="21" max="21" width="3.26953125" style="9" customWidth="1"/>
    <col min="22" max="16384" width="9.1796875" style="9"/>
  </cols>
  <sheetData>
    <row r="1" spans="1:29" ht="15" x14ac:dyDescent="0.35">
      <c r="B1" s="9" t="s">
        <v>236</v>
      </c>
      <c r="S1" s="53" t="s">
        <v>239</v>
      </c>
      <c r="AC1" s="43" t="s">
        <v>253</v>
      </c>
    </row>
    <row r="2" spans="1:29" ht="15" x14ac:dyDescent="0.35">
      <c r="B2" s="37" t="s">
        <v>0</v>
      </c>
      <c r="S2" s="53" t="s">
        <v>240</v>
      </c>
      <c r="AC2" s="43" t="s">
        <v>254</v>
      </c>
    </row>
    <row r="3" spans="1:29" ht="15" x14ac:dyDescent="0.35">
      <c r="H3" s="626" t="s">
        <v>234</v>
      </c>
      <c r="I3" s="626"/>
      <c r="J3" s="626"/>
      <c r="K3" s="626"/>
      <c r="L3" s="626"/>
      <c r="M3" s="626"/>
      <c r="N3" s="626"/>
      <c r="O3" s="626"/>
      <c r="P3" s="89"/>
      <c r="Q3" s="38"/>
      <c r="R3" s="36"/>
      <c r="AC3" s="43" t="s">
        <v>255</v>
      </c>
    </row>
    <row r="4" spans="1:29" ht="15.5" thickBot="1" x14ac:dyDescent="0.4">
      <c r="A4" s="637" t="s">
        <v>0</v>
      </c>
      <c r="B4" s="638"/>
      <c r="C4" s="638"/>
      <c r="D4" s="638"/>
      <c r="E4" s="638"/>
      <c r="F4" s="638"/>
      <c r="G4" s="638"/>
      <c r="H4" s="34"/>
      <c r="I4" s="98"/>
      <c r="J4" s="625" t="s">
        <v>233</v>
      </c>
      <c r="K4" s="625"/>
      <c r="L4" s="625"/>
      <c r="M4" s="625"/>
      <c r="N4" s="625"/>
      <c r="O4" s="625"/>
      <c r="P4" s="90"/>
      <c r="Q4" s="39"/>
      <c r="R4" s="39"/>
      <c r="V4" s="625" t="s">
        <v>258</v>
      </c>
      <c r="W4" s="625"/>
      <c r="X4" s="625"/>
      <c r="Y4" s="625"/>
      <c r="Z4" s="625"/>
      <c r="AA4" s="625"/>
      <c r="AC4" s="43" t="s">
        <v>256</v>
      </c>
    </row>
    <row r="5" spans="1:29" s="29" customFormat="1" ht="52" x14ac:dyDescent="0.35">
      <c r="A5" s="30" t="s">
        <v>1</v>
      </c>
      <c r="B5" s="30" t="s">
        <v>2</v>
      </c>
      <c r="C5" s="30" t="s">
        <v>3</v>
      </c>
      <c r="D5" s="30" t="s">
        <v>4</v>
      </c>
      <c r="E5" s="30" t="s">
        <v>5</v>
      </c>
      <c r="F5" s="31" t="s">
        <v>6</v>
      </c>
      <c r="G5" s="33" t="s">
        <v>184</v>
      </c>
      <c r="H5" s="33" t="s">
        <v>189</v>
      </c>
      <c r="I5" s="99" t="s">
        <v>581</v>
      </c>
      <c r="J5" s="33">
        <v>2020</v>
      </c>
      <c r="K5" s="33">
        <v>2021</v>
      </c>
      <c r="L5" s="33">
        <v>2022</v>
      </c>
      <c r="M5" s="33">
        <v>2023</v>
      </c>
      <c r="N5" s="33">
        <v>2024</v>
      </c>
      <c r="O5" s="33" t="s">
        <v>199</v>
      </c>
      <c r="P5" s="91" t="s">
        <v>449</v>
      </c>
      <c r="Q5" s="40" t="s">
        <v>259</v>
      </c>
      <c r="R5" s="40" t="s">
        <v>251</v>
      </c>
      <c r="S5" s="54" t="s">
        <v>237</v>
      </c>
      <c r="T5" s="54" t="s">
        <v>238</v>
      </c>
      <c r="U5" s="46"/>
      <c r="V5" s="44">
        <v>2020</v>
      </c>
      <c r="W5" s="44">
        <v>2021</v>
      </c>
      <c r="X5" s="44">
        <v>2022</v>
      </c>
      <c r="Y5" s="44">
        <v>2023</v>
      </c>
      <c r="Z5" s="44">
        <v>2024</v>
      </c>
      <c r="AA5" s="44" t="s">
        <v>257</v>
      </c>
    </row>
    <row r="6" spans="1:29" ht="26.5" thickBot="1" x14ac:dyDescent="0.4">
      <c r="A6" s="25" t="s">
        <v>170</v>
      </c>
      <c r="B6" s="2" t="s">
        <v>7</v>
      </c>
      <c r="C6" s="10" t="s">
        <v>8</v>
      </c>
      <c r="D6" s="10" t="s">
        <v>9</v>
      </c>
      <c r="E6" s="2" t="s">
        <v>10</v>
      </c>
      <c r="F6" s="45" t="s">
        <v>11</v>
      </c>
      <c r="G6" s="45"/>
      <c r="H6" s="45"/>
      <c r="I6" s="45"/>
      <c r="J6" s="45"/>
      <c r="K6" s="45"/>
      <c r="L6" s="45"/>
      <c r="M6" s="45"/>
      <c r="N6" s="45"/>
      <c r="O6" s="50"/>
      <c r="P6" s="55"/>
      <c r="Q6" s="50"/>
      <c r="R6" s="50"/>
      <c r="S6" s="61"/>
      <c r="T6" s="55"/>
      <c r="U6" s="50"/>
      <c r="V6" s="50"/>
      <c r="W6" s="50"/>
      <c r="X6" s="50"/>
      <c r="Y6" s="50"/>
      <c r="Z6" s="50"/>
      <c r="AA6" s="50"/>
    </row>
    <row r="7" spans="1:29" ht="26.5" thickBot="1" x14ac:dyDescent="0.4">
      <c r="A7" s="11" t="s">
        <v>170</v>
      </c>
      <c r="B7" s="3" t="s">
        <v>7</v>
      </c>
      <c r="C7" s="12" t="s">
        <v>12</v>
      </c>
      <c r="D7" s="12" t="s">
        <v>13</v>
      </c>
      <c r="E7" s="3" t="s">
        <v>10</v>
      </c>
      <c r="F7" s="3" t="s">
        <v>14</v>
      </c>
      <c r="G7" s="3" t="s">
        <v>15</v>
      </c>
      <c r="H7" s="3" t="s">
        <v>235</v>
      </c>
      <c r="I7" s="12" t="str">
        <f>F7</f>
        <v>Update the NPS Pollution Management Plan on a five-year cycle.</v>
      </c>
      <c r="J7" s="3">
        <v>0</v>
      </c>
      <c r="K7" s="3">
        <v>0</v>
      </c>
      <c r="L7" s="3">
        <v>0</v>
      </c>
      <c r="M7" s="3">
        <v>0</v>
      </c>
      <c r="N7" s="48">
        <v>1</v>
      </c>
      <c r="O7" s="42">
        <f t="shared" ref="O7:O13" si="0">SUM(J7:N7)</f>
        <v>1</v>
      </c>
      <c r="P7" s="56" t="s">
        <v>13</v>
      </c>
      <c r="Q7" s="42"/>
      <c r="R7" s="42"/>
      <c r="S7" s="62" t="s">
        <v>242</v>
      </c>
      <c r="T7" s="56" t="s">
        <v>244</v>
      </c>
      <c r="W7" s="42"/>
      <c r="X7" s="42"/>
      <c r="Y7" s="42"/>
      <c r="Z7" s="42"/>
      <c r="AA7" s="42"/>
      <c r="AB7" s="42" t="s">
        <v>241</v>
      </c>
    </row>
    <row r="8" spans="1:29" ht="26.5" thickBot="1" x14ac:dyDescent="0.4">
      <c r="A8" s="13" t="s">
        <v>171</v>
      </c>
      <c r="B8" s="4" t="s">
        <v>7</v>
      </c>
      <c r="C8" s="14" t="s">
        <v>16</v>
      </c>
      <c r="D8" s="14" t="s">
        <v>17</v>
      </c>
      <c r="E8" s="4" t="s">
        <v>10</v>
      </c>
      <c r="F8" s="4" t="s">
        <v>18</v>
      </c>
      <c r="G8" s="4" t="s">
        <v>19</v>
      </c>
      <c r="H8" s="4" t="s">
        <v>185</v>
      </c>
      <c r="I8" s="14" t="str">
        <f>F8</f>
        <v>Develop a new prioritization schedule (Vision) for TMDL Development for 2023-2028</v>
      </c>
      <c r="J8" s="4">
        <v>0</v>
      </c>
      <c r="K8" s="4">
        <v>0</v>
      </c>
      <c r="L8" s="4">
        <v>0</v>
      </c>
      <c r="M8" s="4">
        <v>1</v>
      </c>
      <c r="N8" s="47">
        <v>0</v>
      </c>
      <c r="O8" s="41">
        <f t="shared" si="0"/>
        <v>1</v>
      </c>
      <c r="P8" s="57" t="s">
        <v>429</v>
      </c>
      <c r="Q8" s="41"/>
      <c r="R8" s="41"/>
      <c r="S8" s="59" t="s">
        <v>242</v>
      </c>
      <c r="T8" s="57" t="s">
        <v>245</v>
      </c>
      <c r="W8" s="41"/>
      <c r="X8" s="41"/>
      <c r="Y8" s="41"/>
      <c r="Z8" s="41"/>
      <c r="AA8" s="41"/>
      <c r="AB8" s="41" t="s">
        <v>243</v>
      </c>
    </row>
    <row r="9" spans="1:29" ht="15" thickBot="1" x14ac:dyDescent="0.4">
      <c r="A9" s="627" t="s">
        <v>172</v>
      </c>
      <c r="B9" s="627" t="s">
        <v>7</v>
      </c>
      <c r="C9" s="627" t="s">
        <v>20</v>
      </c>
      <c r="D9" s="627" t="s">
        <v>21</v>
      </c>
      <c r="E9" s="627" t="s">
        <v>10</v>
      </c>
      <c r="F9" s="627" t="s">
        <v>22</v>
      </c>
      <c r="G9" s="627" t="s">
        <v>23</v>
      </c>
      <c r="H9" s="3" t="s">
        <v>190</v>
      </c>
      <c r="I9" s="12" t="s">
        <v>574</v>
      </c>
      <c r="J9" s="3">
        <v>1</v>
      </c>
      <c r="K9" s="3">
        <v>0</v>
      </c>
      <c r="L9" s="3">
        <v>1</v>
      </c>
      <c r="M9" s="3">
        <v>0</v>
      </c>
      <c r="N9" s="48">
        <v>1</v>
      </c>
      <c r="O9" s="42">
        <f t="shared" si="0"/>
        <v>3</v>
      </c>
      <c r="P9" s="56" t="s">
        <v>450</v>
      </c>
      <c r="Q9" s="42"/>
      <c r="R9" s="42"/>
      <c r="S9" s="62" t="s">
        <v>242</v>
      </c>
      <c r="T9" s="56" t="s">
        <v>247</v>
      </c>
      <c r="U9" s="42"/>
      <c r="V9" s="42"/>
      <c r="W9" s="42"/>
      <c r="X9" s="42"/>
      <c r="Y9" s="42"/>
      <c r="Z9" s="42"/>
      <c r="AA9" s="42"/>
    </row>
    <row r="10" spans="1:29" ht="15" thickBot="1" x14ac:dyDescent="0.4">
      <c r="A10" s="629"/>
      <c r="B10" s="629"/>
      <c r="C10" s="629"/>
      <c r="D10" s="629"/>
      <c r="E10" s="629"/>
      <c r="F10" s="629"/>
      <c r="G10" s="629"/>
      <c r="H10" s="3" t="s">
        <v>191</v>
      </c>
      <c r="I10" s="12" t="s">
        <v>575</v>
      </c>
      <c r="J10" s="3">
        <v>3</v>
      </c>
      <c r="K10" s="3">
        <v>3</v>
      </c>
      <c r="L10" s="3">
        <v>3</v>
      </c>
      <c r="M10" s="3">
        <v>3</v>
      </c>
      <c r="N10" s="48">
        <v>3</v>
      </c>
      <c r="O10" s="42">
        <f t="shared" si="0"/>
        <v>15</v>
      </c>
      <c r="P10" s="56" t="s">
        <v>451</v>
      </c>
      <c r="Q10" s="42"/>
      <c r="R10" s="42"/>
      <c r="S10" s="62" t="s">
        <v>246</v>
      </c>
      <c r="T10" s="56" t="s">
        <v>247</v>
      </c>
      <c r="U10" s="42"/>
      <c r="V10" s="42"/>
      <c r="W10" s="42"/>
      <c r="X10" s="42"/>
      <c r="Y10" s="42"/>
      <c r="Z10" s="42"/>
      <c r="AA10" s="42"/>
    </row>
    <row r="11" spans="1:29" ht="15" thickBot="1" x14ac:dyDescent="0.4">
      <c r="A11" s="628"/>
      <c r="B11" s="628"/>
      <c r="C11" s="628"/>
      <c r="D11" s="628"/>
      <c r="E11" s="628"/>
      <c r="F11" s="628"/>
      <c r="G11" s="628"/>
      <c r="H11" s="3" t="s">
        <v>192</v>
      </c>
      <c r="I11" s="12" t="s">
        <v>576</v>
      </c>
      <c r="J11" s="3">
        <v>12</v>
      </c>
      <c r="K11" s="3">
        <v>12</v>
      </c>
      <c r="L11" s="3">
        <v>12</v>
      </c>
      <c r="M11" s="3">
        <v>12</v>
      </c>
      <c r="N11" s="48">
        <v>12</v>
      </c>
      <c r="O11" s="42">
        <f t="shared" si="0"/>
        <v>60</v>
      </c>
      <c r="P11" s="56" t="s">
        <v>452</v>
      </c>
      <c r="Q11" s="42"/>
      <c r="R11" s="42"/>
      <c r="S11" s="62" t="s">
        <v>246</v>
      </c>
      <c r="T11" s="56" t="s">
        <v>247</v>
      </c>
      <c r="U11" s="42"/>
      <c r="V11" s="42"/>
      <c r="W11" s="42"/>
      <c r="X11" s="42"/>
      <c r="Y11" s="42"/>
      <c r="Z11" s="42"/>
      <c r="AA11" s="42"/>
    </row>
    <row r="12" spans="1:29" ht="15" thickBot="1" x14ac:dyDescent="0.4">
      <c r="A12" s="630" t="s">
        <v>173</v>
      </c>
      <c r="B12" s="630" t="s">
        <v>7</v>
      </c>
      <c r="C12" s="630" t="s">
        <v>24</v>
      </c>
      <c r="D12" s="630" t="s">
        <v>25</v>
      </c>
      <c r="E12" s="630" t="s">
        <v>10</v>
      </c>
      <c r="F12" s="630" t="s">
        <v>26</v>
      </c>
      <c r="G12" s="630" t="s">
        <v>27</v>
      </c>
      <c r="H12" s="4" t="s">
        <v>188</v>
      </c>
      <c r="I12" s="14" t="s">
        <v>577</v>
      </c>
      <c r="J12" s="4">
        <v>1</v>
      </c>
      <c r="K12" s="4">
        <v>1</v>
      </c>
      <c r="L12" s="4">
        <v>0</v>
      </c>
      <c r="M12" s="4">
        <v>1</v>
      </c>
      <c r="N12" s="47">
        <v>0</v>
      </c>
      <c r="O12" s="41">
        <f t="shared" si="0"/>
        <v>3</v>
      </c>
      <c r="P12" s="57" t="s">
        <v>453</v>
      </c>
      <c r="Q12" s="41"/>
      <c r="R12" s="41"/>
      <c r="S12" s="59" t="s">
        <v>264</v>
      </c>
      <c r="T12" s="57" t="s">
        <v>314</v>
      </c>
      <c r="U12" s="41"/>
      <c r="V12" s="41"/>
      <c r="W12" s="41"/>
      <c r="X12" s="41"/>
      <c r="Y12" s="41"/>
      <c r="Z12" s="41"/>
      <c r="AA12" s="41"/>
    </row>
    <row r="13" spans="1:29" ht="26.5" thickBot="1" x14ac:dyDescent="0.4">
      <c r="A13" s="631"/>
      <c r="B13" s="631"/>
      <c r="C13" s="631"/>
      <c r="D13" s="631"/>
      <c r="E13" s="631"/>
      <c r="F13" s="631"/>
      <c r="G13" s="631"/>
      <c r="H13" s="4" t="s">
        <v>252</v>
      </c>
      <c r="I13" s="14" t="s">
        <v>579</v>
      </c>
      <c r="J13" s="4"/>
      <c r="K13" s="4" t="s">
        <v>210</v>
      </c>
      <c r="L13" s="4" t="s">
        <v>210</v>
      </c>
      <c r="M13" s="4" t="s">
        <v>210</v>
      </c>
      <c r="N13" s="47" t="s">
        <v>210</v>
      </c>
      <c r="O13" s="41">
        <f t="shared" si="0"/>
        <v>0</v>
      </c>
      <c r="P13" s="57" t="s">
        <v>454</v>
      </c>
      <c r="Q13" s="41"/>
      <c r="R13" s="41"/>
      <c r="S13" s="59" t="s">
        <v>246</v>
      </c>
      <c r="T13" s="57" t="s">
        <v>314</v>
      </c>
      <c r="U13" s="41"/>
      <c r="V13" s="41"/>
      <c r="W13" s="41"/>
      <c r="X13" s="41"/>
      <c r="Y13" s="41"/>
      <c r="Z13" s="41"/>
      <c r="AA13" s="41"/>
    </row>
    <row r="14" spans="1:29" ht="26.5" thickBot="1" x14ac:dyDescent="0.4">
      <c r="A14" s="70"/>
      <c r="B14" s="97"/>
      <c r="C14" s="97"/>
      <c r="D14" s="97"/>
      <c r="E14" s="97"/>
      <c r="F14" s="97"/>
      <c r="G14" s="97"/>
      <c r="H14" s="4" t="s">
        <v>578</v>
      </c>
      <c r="I14" s="14" t="s">
        <v>580</v>
      </c>
      <c r="J14" s="4"/>
      <c r="K14" s="4"/>
      <c r="L14" s="4"/>
      <c r="M14" s="4"/>
      <c r="N14" s="47"/>
      <c r="O14" s="41"/>
      <c r="P14" s="57"/>
      <c r="Q14" s="41"/>
      <c r="R14" s="41"/>
      <c r="S14" s="59"/>
      <c r="T14" s="57"/>
      <c r="U14" s="41"/>
      <c r="V14" s="41"/>
      <c r="W14" s="41"/>
      <c r="X14" s="41"/>
      <c r="Y14" s="41"/>
      <c r="Z14" s="41"/>
      <c r="AA14" s="41"/>
    </row>
    <row r="15" spans="1:29" ht="39.5" thickBot="1" x14ac:dyDescent="0.4">
      <c r="A15" s="15" t="s">
        <v>173</v>
      </c>
      <c r="B15" s="3" t="s">
        <v>7</v>
      </c>
      <c r="C15" s="12" t="s">
        <v>24</v>
      </c>
      <c r="D15" s="12" t="s">
        <v>28</v>
      </c>
      <c r="E15" s="3" t="s">
        <v>10</v>
      </c>
      <c r="F15" s="3" t="s">
        <v>29</v>
      </c>
      <c r="G15" s="3" t="s">
        <v>211</v>
      </c>
      <c r="H15" s="3" t="s">
        <v>193</v>
      </c>
      <c r="I15" s="12" t="str">
        <f>F15</f>
        <v>At least every 2 years update DEQ TMDL BMP Cost-share Guidelines. Align issuance with release of RFA grant awards.</v>
      </c>
      <c r="J15" s="3">
        <v>1</v>
      </c>
      <c r="K15" s="3">
        <v>1</v>
      </c>
      <c r="L15" s="3">
        <v>0</v>
      </c>
      <c r="M15" s="3">
        <v>1</v>
      </c>
      <c r="N15" s="48">
        <v>0</v>
      </c>
      <c r="O15" s="42">
        <f t="shared" ref="O15:O31" si="1">SUM(J15:N15)</f>
        <v>3</v>
      </c>
      <c r="P15" s="56" t="s">
        <v>443</v>
      </c>
      <c r="Q15" s="42"/>
      <c r="R15" s="42"/>
      <c r="S15" s="62" t="s">
        <v>264</v>
      </c>
      <c r="T15" s="56" t="s">
        <v>315</v>
      </c>
      <c r="U15" s="42"/>
      <c r="V15" s="42"/>
      <c r="W15" s="42"/>
      <c r="X15" s="42"/>
      <c r="Y15" s="42"/>
      <c r="Z15" s="42"/>
      <c r="AA15" s="42"/>
    </row>
    <row r="16" spans="1:29" ht="26.5" thickBot="1" x14ac:dyDescent="0.4">
      <c r="A16" s="13" t="s">
        <v>174</v>
      </c>
      <c r="B16" s="4" t="s">
        <v>7</v>
      </c>
      <c r="C16" s="14" t="s">
        <v>24</v>
      </c>
      <c r="D16" s="14" t="s">
        <v>30</v>
      </c>
      <c r="E16" s="4" t="s">
        <v>10</v>
      </c>
      <c r="F16" s="4" t="s">
        <v>31</v>
      </c>
      <c r="G16" s="4" t="s">
        <v>32</v>
      </c>
      <c r="H16" s="4" t="s">
        <v>248</v>
      </c>
      <c r="I16" s="14" t="str">
        <f>F16</f>
        <v xml:space="preserve">Continue improving DEQ Nonpoint Source BMP Database (BMP Warehouse). </v>
      </c>
      <c r="J16" s="4" t="s">
        <v>210</v>
      </c>
      <c r="K16" s="4" t="s">
        <v>210</v>
      </c>
      <c r="L16" s="4" t="s">
        <v>210</v>
      </c>
      <c r="M16" s="4" t="s">
        <v>210</v>
      </c>
      <c r="N16" s="47" t="s">
        <v>210</v>
      </c>
      <c r="O16" s="41">
        <f>SUM(J16:N16)</f>
        <v>0</v>
      </c>
      <c r="P16" s="57" t="s">
        <v>455</v>
      </c>
      <c r="Q16" s="41"/>
      <c r="R16" s="41"/>
      <c r="S16" s="59" t="s">
        <v>264</v>
      </c>
      <c r="T16" s="57" t="s">
        <v>315</v>
      </c>
      <c r="U16" s="41"/>
      <c r="V16" s="41"/>
      <c r="W16" s="41"/>
      <c r="X16" s="41"/>
      <c r="Y16" s="41"/>
      <c r="Z16" s="41"/>
      <c r="AA16" s="41"/>
    </row>
    <row r="17" spans="1:27" ht="39.5" thickBot="1" x14ac:dyDescent="0.4">
      <c r="A17" s="15" t="s">
        <v>174</v>
      </c>
      <c r="B17" s="3" t="s">
        <v>7</v>
      </c>
      <c r="C17" s="12" t="s">
        <v>24</v>
      </c>
      <c r="D17" s="12" t="s">
        <v>33</v>
      </c>
      <c r="E17" s="3" t="s">
        <v>10</v>
      </c>
      <c r="F17" s="3" t="s">
        <v>34</v>
      </c>
      <c r="G17" s="3" t="s">
        <v>35</v>
      </c>
      <c r="H17" s="3" t="s">
        <v>248</v>
      </c>
      <c r="I17" s="12" t="str">
        <f>F17</f>
        <v xml:space="preserve">Continue enhancing DEQ’s Comprehensive Environmental Data System (CEDS) to integrate Implementation Plan data. </v>
      </c>
      <c r="J17" s="3" t="s">
        <v>210</v>
      </c>
      <c r="K17" s="3" t="s">
        <v>210</v>
      </c>
      <c r="L17" s="3" t="s">
        <v>210</v>
      </c>
      <c r="M17" s="3" t="s">
        <v>210</v>
      </c>
      <c r="N17" s="48" t="s">
        <v>210</v>
      </c>
      <c r="O17" s="42">
        <f>SUM(J17:N17)</f>
        <v>0</v>
      </c>
      <c r="P17" s="56" t="s">
        <v>444</v>
      </c>
      <c r="Q17" s="42"/>
      <c r="R17" s="42"/>
      <c r="S17" s="62" t="s">
        <v>264</v>
      </c>
      <c r="T17" s="56" t="s">
        <v>315</v>
      </c>
      <c r="U17" s="42"/>
      <c r="V17" s="42"/>
      <c r="W17" s="42"/>
      <c r="X17" s="42"/>
      <c r="Y17" s="42"/>
      <c r="Z17" s="42"/>
      <c r="AA17" s="42"/>
    </row>
    <row r="18" spans="1:27" ht="39.5" thickBot="1" x14ac:dyDescent="0.4">
      <c r="A18" s="13" t="s">
        <v>175</v>
      </c>
      <c r="B18" s="4" t="s">
        <v>7</v>
      </c>
      <c r="C18" s="14" t="s">
        <v>16</v>
      </c>
      <c r="D18" s="14" t="s">
        <v>36</v>
      </c>
      <c r="E18" s="4" t="s">
        <v>37</v>
      </c>
      <c r="F18" s="4" t="s">
        <v>38</v>
      </c>
      <c r="G18" s="4" t="s">
        <v>39</v>
      </c>
      <c r="H18" s="4" t="s">
        <v>186</v>
      </c>
      <c r="I18" s="14" t="str">
        <f>F18</f>
        <v>Complete Nonpoint Source Assessment chapters for the 2020, 2022, and 2024 Integrated 303(d) 305(b) reports.</v>
      </c>
      <c r="J18" s="4">
        <v>1</v>
      </c>
      <c r="K18" s="4">
        <v>0</v>
      </c>
      <c r="L18" s="4">
        <v>1</v>
      </c>
      <c r="M18" s="4">
        <v>0</v>
      </c>
      <c r="N18" s="47">
        <v>1</v>
      </c>
      <c r="O18" s="41">
        <f>SUM(J18:N18)</f>
        <v>3</v>
      </c>
      <c r="P18" s="57" t="s">
        <v>445</v>
      </c>
      <c r="Q18" s="41"/>
      <c r="R18" s="41"/>
      <c r="S18" s="59" t="s">
        <v>284</v>
      </c>
      <c r="T18" s="57" t="s">
        <v>249</v>
      </c>
      <c r="U18" s="41"/>
      <c r="V18" s="41"/>
      <c r="W18" s="41"/>
      <c r="X18" s="41"/>
      <c r="Y18" s="41"/>
      <c r="Z18" s="41"/>
      <c r="AA18" s="41"/>
    </row>
    <row r="19" spans="1:27" ht="26.5" thickBot="1" x14ac:dyDescent="0.4">
      <c r="A19" s="627" t="s">
        <v>175</v>
      </c>
      <c r="B19" s="627" t="s">
        <v>7</v>
      </c>
      <c r="C19" s="627" t="s">
        <v>24</v>
      </c>
      <c r="D19" s="627" t="s">
        <v>40</v>
      </c>
      <c r="E19" s="627" t="s">
        <v>41</v>
      </c>
      <c r="F19" s="627" t="s">
        <v>204</v>
      </c>
      <c r="G19" s="3" t="s">
        <v>42</v>
      </c>
      <c r="H19" s="3" t="s">
        <v>214</v>
      </c>
      <c r="I19" s="12" t="s">
        <v>582</v>
      </c>
      <c r="J19" s="3">
        <v>1</v>
      </c>
      <c r="K19" s="3">
        <v>1</v>
      </c>
      <c r="L19" s="3">
        <v>1</v>
      </c>
      <c r="M19" s="3">
        <v>1</v>
      </c>
      <c r="N19" s="48">
        <v>1</v>
      </c>
      <c r="O19" s="42">
        <f t="shared" si="1"/>
        <v>5</v>
      </c>
      <c r="P19" s="56" t="s">
        <v>456</v>
      </c>
      <c r="Q19" s="42"/>
      <c r="R19" s="42"/>
      <c r="S19" s="62"/>
      <c r="T19" s="56" t="s">
        <v>250</v>
      </c>
      <c r="U19" s="42"/>
      <c r="V19" s="42"/>
      <c r="W19" s="42"/>
      <c r="X19" s="42"/>
      <c r="Y19" s="42"/>
      <c r="Z19" s="42"/>
      <c r="AA19" s="42"/>
    </row>
    <row r="20" spans="1:27" ht="15" thickBot="1" x14ac:dyDescent="0.4">
      <c r="A20" s="629"/>
      <c r="B20" s="629"/>
      <c r="C20" s="629"/>
      <c r="D20" s="629"/>
      <c r="E20" s="629"/>
      <c r="F20" s="629"/>
      <c r="G20" s="627" t="s">
        <v>231</v>
      </c>
      <c r="H20" s="3" t="s">
        <v>200</v>
      </c>
      <c r="I20" s="12" t="s">
        <v>583</v>
      </c>
      <c r="J20" s="3" t="s">
        <v>210</v>
      </c>
      <c r="K20" s="3" t="s">
        <v>210</v>
      </c>
      <c r="L20" s="3" t="s">
        <v>210</v>
      </c>
      <c r="M20" s="3" t="s">
        <v>210</v>
      </c>
      <c r="N20" s="48" t="s">
        <v>210</v>
      </c>
      <c r="O20" s="42">
        <f>SUM(J20:N20)</f>
        <v>0</v>
      </c>
      <c r="P20" s="56" t="s">
        <v>457</v>
      </c>
      <c r="Q20" s="42"/>
      <c r="R20" s="42"/>
      <c r="S20" s="62"/>
      <c r="T20" s="56" t="s">
        <v>250</v>
      </c>
      <c r="U20" s="42"/>
      <c r="V20" s="42"/>
      <c r="W20" s="42"/>
      <c r="X20" s="42"/>
      <c r="Y20" s="42"/>
      <c r="Z20" s="42"/>
      <c r="AA20" s="42"/>
    </row>
    <row r="21" spans="1:27" ht="15" thickBot="1" x14ac:dyDescent="0.4">
      <c r="A21" s="629"/>
      <c r="B21" s="629"/>
      <c r="C21" s="629"/>
      <c r="D21" s="629"/>
      <c r="E21" s="629"/>
      <c r="F21" s="629"/>
      <c r="G21" s="629"/>
      <c r="H21" s="3" t="s">
        <v>201</v>
      </c>
      <c r="I21" s="12" t="s">
        <v>586</v>
      </c>
      <c r="J21" s="3" t="s">
        <v>210</v>
      </c>
      <c r="K21" s="3" t="s">
        <v>210</v>
      </c>
      <c r="L21" s="3" t="s">
        <v>210</v>
      </c>
      <c r="M21" s="3" t="s">
        <v>210</v>
      </c>
      <c r="N21" s="48" t="s">
        <v>210</v>
      </c>
      <c r="O21" s="42">
        <f t="shared" si="1"/>
        <v>0</v>
      </c>
      <c r="P21" s="56" t="s">
        <v>458</v>
      </c>
      <c r="Q21" s="42"/>
      <c r="R21" s="42"/>
      <c r="S21" s="62"/>
      <c r="T21" s="56" t="s">
        <v>250</v>
      </c>
      <c r="U21" s="42"/>
      <c r="V21" s="42"/>
      <c r="W21" s="42"/>
      <c r="X21" s="42"/>
      <c r="Y21" s="42"/>
      <c r="Z21" s="42"/>
      <c r="AA21" s="42"/>
    </row>
    <row r="22" spans="1:27" ht="15" thickBot="1" x14ac:dyDescent="0.4">
      <c r="A22" s="629"/>
      <c r="B22" s="629"/>
      <c r="C22" s="629"/>
      <c r="D22" s="629"/>
      <c r="E22" s="629"/>
      <c r="F22" s="629"/>
      <c r="G22" s="629"/>
      <c r="H22" s="3" t="s">
        <v>202</v>
      </c>
      <c r="I22" s="12" t="s">
        <v>585</v>
      </c>
      <c r="J22" s="3" t="s">
        <v>210</v>
      </c>
      <c r="K22" s="3" t="s">
        <v>210</v>
      </c>
      <c r="L22" s="3" t="s">
        <v>210</v>
      </c>
      <c r="M22" s="3" t="s">
        <v>210</v>
      </c>
      <c r="N22" s="48" t="s">
        <v>210</v>
      </c>
      <c r="O22" s="42">
        <f t="shared" si="1"/>
        <v>0</v>
      </c>
      <c r="P22" s="56" t="s">
        <v>459</v>
      </c>
      <c r="Q22" s="42"/>
      <c r="R22" s="42"/>
      <c r="S22" s="62"/>
      <c r="T22" s="56" t="s">
        <v>250</v>
      </c>
      <c r="U22" s="42"/>
      <c r="V22" s="42"/>
      <c r="W22" s="42"/>
      <c r="X22" s="42"/>
      <c r="Y22" s="42"/>
      <c r="Z22" s="42"/>
      <c r="AA22" s="42"/>
    </row>
    <row r="23" spans="1:27" ht="15" thickBot="1" x14ac:dyDescent="0.4">
      <c r="A23" s="628"/>
      <c r="B23" s="628"/>
      <c r="C23" s="628"/>
      <c r="D23" s="628"/>
      <c r="E23" s="628"/>
      <c r="F23" s="628"/>
      <c r="G23" s="628"/>
      <c r="H23" s="3" t="s">
        <v>203</v>
      </c>
      <c r="I23" s="12" t="s">
        <v>584</v>
      </c>
      <c r="J23" s="3" t="s">
        <v>210</v>
      </c>
      <c r="K23" s="3" t="s">
        <v>210</v>
      </c>
      <c r="L23" s="3" t="s">
        <v>210</v>
      </c>
      <c r="M23" s="3" t="s">
        <v>210</v>
      </c>
      <c r="N23" s="48" t="s">
        <v>210</v>
      </c>
      <c r="O23" s="42">
        <f t="shared" si="1"/>
        <v>0</v>
      </c>
      <c r="P23" s="56" t="s">
        <v>460</v>
      </c>
      <c r="Q23" s="42"/>
      <c r="R23" s="42"/>
      <c r="S23" s="62"/>
      <c r="T23" s="56" t="s">
        <v>250</v>
      </c>
      <c r="U23" s="42"/>
      <c r="V23" s="42"/>
      <c r="W23" s="42"/>
      <c r="X23" s="42"/>
      <c r="Y23" s="42"/>
      <c r="Z23" s="42"/>
      <c r="AA23" s="42"/>
    </row>
    <row r="24" spans="1:27" ht="77.25" customHeight="1" thickBot="1" x14ac:dyDescent="0.4">
      <c r="A24" s="630" t="s">
        <v>176</v>
      </c>
      <c r="B24" s="630" t="s">
        <v>7</v>
      </c>
      <c r="C24" s="630" t="s">
        <v>24</v>
      </c>
      <c r="D24" s="630" t="s">
        <v>43</v>
      </c>
      <c r="E24" s="630" t="s">
        <v>44</v>
      </c>
      <c r="F24" s="630" t="s">
        <v>45</v>
      </c>
      <c r="G24" s="630" t="s">
        <v>46</v>
      </c>
      <c r="H24" s="4" t="s">
        <v>194</v>
      </c>
      <c r="I24" s="14"/>
      <c r="J24" s="4">
        <v>5</v>
      </c>
      <c r="K24" s="4">
        <v>5</v>
      </c>
      <c r="L24" s="4">
        <v>5</v>
      </c>
      <c r="M24" s="4">
        <v>5</v>
      </c>
      <c r="N24" s="47">
        <v>5</v>
      </c>
      <c r="O24" s="41">
        <f>SUM(J24:N24)</f>
        <v>25</v>
      </c>
      <c r="P24" s="57" t="s">
        <v>500</v>
      </c>
      <c r="Q24" s="41"/>
      <c r="R24" s="41"/>
      <c r="S24" s="59" t="s">
        <v>317</v>
      </c>
      <c r="T24" s="57" t="s">
        <v>316</v>
      </c>
      <c r="U24" s="41"/>
      <c r="V24" s="41"/>
      <c r="W24" s="41"/>
      <c r="X24" s="41"/>
      <c r="Y24" s="41"/>
      <c r="Z24" s="41"/>
      <c r="AA24" s="41"/>
    </row>
    <row r="25" spans="1:27" ht="39.5" thickBot="1" x14ac:dyDescent="0.4">
      <c r="A25" s="628"/>
      <c r="B25" s="628"/>
      <c r="C25" s="628"/>
      <c r="D25" s="628"/>
      <c r="E25" s="628"/>
      <c r="F25" s="628"/>
      <c r="G25" s="628"/>
      <c r="H25" s="4" t="s">
        <v>502</v>
      </c>
      <c r="I25" s="14"/>
      <c r="J25" s="4">
        <v>1</v>
      </c>
      <c r="K25" s="4">
        <v>1</v>
      </c>
      <c r="L25" s="4">
        <v>1</v>
      </c>
      <c r="M25" s="4">
        <v>1</v>
      </c>
      <c r="N25" s="4">
        <v>1</v>
      </c>
      <c r="O25" s="41">
        <f>SUM(J25:N25)</f>
        <v>5</v>
      </c>
      <c r="P25" s="57" t="s">
        <v>501</v>
      </c>
      <c r="Q25" s="41"/>
      <c r="R25" s="41"/>
      <c r="S25" s="59"/>
      <c r="T25" s="57"/>
      <c r="U25" s="41"/>
      <c r="V25" s="41"/>
      <c r="W25" s="41"/>
      <c r="X25" s="41"/>
      <c r="Y25" s="41"/>
      <c r="Z25" s="41"/>
      <c r="AA25" s="41"/>
    </row>
    <row r="26" spans="1:27" ht="15" thickBot="1" x14ac:dyDescent="0.4">
      <c r="A26" s="627" t="s">
        <v>177</v>
      </c>
      <c r="B26" s="627" t="s">
        <v>7</v>
      </c>
      <c r="C26" s="627" t="s">
        <v>47</v>
      </c>
      <c r="D26" s="627" t="s">
        <v>48</v>
      </c>
      <c r="E26" s="627" t="s">
        <v>10</v>
      </c>
      <c r="F26" s="627" t="s">
        <v>49</v>
      </c>
      <c r="G26" s="627" t="s">
        <v>50</v>
      </c>
      <c r="H26" s="3" t="s">
        <v>186</v>
      </c>
      <c r="I26" s="12"/>
      <c r="J26" s="3">
        <v>1</v>
      </c>
      <c r="K26" s="3">
        <v>1</v>
      </c>
      <c r="L26" s="3">
        <v>1</v>
      </c>
      <c r="M26" s="3">
        <v>1</v>
      </c>
      <c r="N26" s="48">
        <v>1</v>
      </c>
      <c r="O26" s="42">
        <f t="shared" si="1"/>
        <v>5</v>
      </c>
      <c r="P26" s="56" t="s">
        <v>461</v>
      </c>
      <c r="Q26" s="42"/>
      <c r="R26" s="42"/>
      <c r="S26" s="62" t="s">
        <v>264</v>
      </c>
      <c r="T26" s="56" t="s">
        <v>315</v>
      </c>
      <c r="U26" s="42"/>
      <c r="V26" s="42"/>
      <c r="W26" s="42"/>
      <c r="X26" s="42"/>
      <c r="Y26" s="42"/>
      <c r="Z26" s="42"/>
      <c r="AA26" s="42"/>
    </row>
    <row r="27" spans="1:27" ht="15" thickBot="1" x14ac:dyDescent="0.4">
      <c r="A27" s="636"/>
      <c r="B27" s="636"/>
      <c r="C27" s="636"/>
      <c r="D27" s="636"/>
      <c r="E27" s="636"/>
      <c r="F27" s="636"/>
      <c r="G27" s="636"/>
      <c r="H27" s="3" t="s">
        <v>216</v>
      </c>
      <c r="I27" s="12"/>
      <c r="J27" s="3" t="s">
        <v>210</v>
      </c>
      <c r="K27" s="3" t="s">
        <v>210</v>
      </c>
      <c r="L27" s="3" t="s">
        <v>210</v>
      </c>
      <c r="M27" s="3" t="s">
        <v>210</v>
      </c>
      <c r="N27" s="48" t="s">
        <v>210</v>
      </c>
      <c r="O27" s="42">
        <f t="shared" si="1"/>
        <v>0</v>
      </c>
      <c r="P27" s="56" t="s">
        <v>462</v>
      </c>
      <c r="Q27" s="42"/>
      <c r="R27" s="42"/>
      <c r="S27" s="62" t="s">
        <v>246</v>
      </c>
      <c r="T27" s="56" t="s">
        <v>318</v>
      </c>
      <c r="U27" s="42"/>
      <c r="V27" s="42"/>
      <c r="W27" s="42"/>
      <c r="X27" s="42"/>
      <c r="Y27" s="42"/>
      <c r="Z27" s="42"/>
      <c r="AA27" s="42"/>
    </row>
    <row r="28" spans="1:27" ht="26.5" thickBot="1" x14ac:dyDescent="0.4">
      <c r="A28" s="629"/>
      <c r="B28" s="629"/>
      <c r="C28" s="629"/>
      <c r="D28" s="629"/>
      <c r="E28" s="629"/>
      <c r="F28" s="629"/>
      <c r="G28" s="629"/>
      <c r="H28" s="3" t="s">
        <v>217</v>
      </c>
      <c r="I28" s="12"/>
      <c r="J28" s="3" t="s">
        <v>210</v>
      </c>
      <c r="K28" s="3" t="s">
        <v>210</v>
      </c>
      <c r="L28" s="3" t="s">
        <v>210</v>
      </c>
      <c r="M28" s="3" t="s">
        <v>210</v>
      </c>
      <c r="N28" s="48" t="s">
        <v>210</v>
      </c>
      <c r="O28" s="42">
        <f t="shared" si="1"/>
        <v>0</v>
      </c>
      <c r="P28" s="56" t="s">
        <v>463</v>
      </c>
      <c r="Q28" s="42"/>
      <c r="R28" s="42"/>
      <c r="S28" s="62" t="s">
        <v>246</v>
      </c>
      <c r="T28" s="56" t="s">
        <v>318</v>
      </c>
      <c r="U28" s="42"/>
      <c r="V28" s="42"/>
      <c r="W28" s="42"/>
      <c r="X28" s="42"/>
      <c r="Y28" s="42"/>
      <c r="Z28" s="42"/>
      <c r="AA28" s="42"/>
    </row>
    <row r="29" spans="1:27" ht="26.5" thickBot="1" x14ac:dyDescent="0.4">
      <c r="A29" s="628"/>
      <c r="B29" s="628"/>
      <c r="C29" s="628"/>
      <c r="D29" s="628"/>
      <c r="E29" s="628"/>
      <c r="F29" s="628"/>
      <c r="G29" s="628"/>
      <c r="H29" s="3" t="s">
        <v>218</v>
      </c>
      <c r="I29" s="12"/>
      <c r="J29" s="3" t="s">
        <v>210</v>
      </c>
      <c r="K29" s="3" t="s">
        <v>210</v>
      </c>
      <c r="L29" s="3" t="s">
        <v>210</v>
      </c>
      <c r="M29" s="3" t="s">
        <v>210</v>
      </c>
      <c r="N29" s="48" t="s">
        <v>210</v>
      </c>
      <c r="O29" s="42">
        <f t="shared" si="1"/>
        <v>0</v>
      </c>
      <c r="P29" s="56" t="s">
        <v>464</v>
      </c>
      <c r="Q29" s="42"/>
      <c r="R29" s="42"/>
      <c r="S29" s="62" t="s">
        <v>319</v>
      </c>
      <c r="T29" s="56" t="s">
        <v>318</v>
      </c>
      <c r="U29" s="42"/>
      <c r="V29" s="42"/>
      <c r="W29" s="42"/>
      <c r="X29" s="42"/>
      <c r="Y29" s="42"/>
      <c r="Z29" s="42"/>
      <c r="AA29" s="42"/>
    </row>
    <row r="30" spans="1:27" ht="39.5" thickBot="1" x14ac:dyDescent="0.4">
      <c r="A30" s="13" t="s">
        <v>178</v>
      </c>
      <c r="B30" s="4" t="s">
        <v>7</v>
      </c>
      <c r="C30" s="14" t="s">
        <v>47</v>
      </c>
      <c r="D30" s="14" t="s">
        <v>51</v>
      </c>
      <c r="E30" s="4" t="s">
        <v>52</v>
      </c>
      <c r="F30" s="4" t="s">
        <v>53</v>
      </c>
      <c r="G30" s="4" t="s">
        <v>54</v>
      </c>
      <c r="H30" s="4" t="s">
        <v>195</v>
      </c>
      <c r="I30" s="14"/>
      <c r="J30" s="4">
        <v>3</v>
      </c>
      <c r="K30" s="4">
        <v>3</v>
      </c>
      <c r="L30" s="4">
        <v>3</v>
      </c>
      <c r="M30" s="4">
        <v>3</v>
      </c>
      <c r="N30" s="47">
        <v>3</v>
      </c>
      <c r="O30" s="41">
        <f>SUM(J30:N30)</f>
        <v>15</v>
      </c>
      <c r="P30" s="57" t="s">
        <v>51</v>
      </c>
      <c r="Q30" s="41"/>
      <c r="R30" s="41"/>
      <c r="S30" s="59" t="s">
        <v>264</v>
      </c>
      <c r="T30" s="57" t="s">
        <v>320</v>
      </c>
      <c r="U30" s="41"/>
      <c r="V30" s="41"/>
      <c r="W30" s="41"/>
      <c r="X30" s="41"/>
      <c r="Y30" s="41"/>
      <c r="Z30" s="41"/>
      <c r="AA30" s="41"/>
    </row>
    <row r="31" spans="1:27" ht="52.5" thickBot="1" x14ac:dyDescent="0.4">
      <c r="A31" s="15" t="s">
        <v>179</v>
      </c>
      <c r="B31" s="3" t="s">
        <v>7</v>
      </c>
      <c r="C31" s="12" t="s">
        <v>47</v>
      </c>
      <c r="D31" s="12" t="s">
        <v>56</v>
      </c>
      <c r="E31" s="3" t="s">
        <v>57</v>
      </c>
      <c r="F31" s="3" t="s">
        <v>58</v>
      </c>
      <c r="G31" s="3" t="s">
        <v>59</v>
      </c>
      <c r="H31" s="3" t="s">
        <v>196</v>
      </c>
      <c r="I31" s="12"/>
      <c r="J31" s="3">
        <v>3</v>
      </c>
      <c r="K31" s="3">
        <v>3</v>
      </c>
      <c r="L31" s="3">
        <v>3</v>
      </c>
      <c r="M31" s="3">
        <v>3</v>
      </c>
      <c r="N31" s="48">
        <v>3</v>
      </c>
      <c r="O31" s="42">
        <f t="shared" si="1"/>
        <v>15</v>
      </c>
      <c r="P31" s="56" t="s">
        <v>56</v>
      </c>
      <c r="Q31" s="42"/>
      <c r="R31" s="42"/>
      <c r="S31" s="62" t="s">
        <v>322</v>
      </c>
      <c r="T31" s="56" t="s">
        <v>321</v>
      </c>
      <c r="U31" s="42"/>
      <c r="V31" s="42"/>
      <c r="W31" s="42"/>
      <c r="X31" s="42"/>
      <c r="Y31" s="42"/>
      <c r="Z31" s="42"/>
      <c r="AA31" s="42"/>
    </row>
    <row r="32" spans="1:27" ht="52.5" thickBot="1" x14ac:dyDescent="0.4">
      <c r="A32" s="13" t="s">
        <v>180</v>
      </c>
      <c r="B32" s="4" t="s">
        <v>7</v>
      </c>
      <c r="C32" s="14" t="s">
        <v>47</v>
      </c>
      <c r="D32" s="14" t="s">
        <v>60</v>
      </c>
      <c r="E32" s="4" t="s">
        <v>61</v>
      </c>
      <c r="F32" s="4" t="s">
        <v>62</v>
      </c>
      <c r="G32" s="4" t="s">
        <v>63</v>
      </c>
      <c r="H32" s="4" t="s">
        <v>197</v>
      </c>
      <c r="I32" s="14"/>
      <c r="J32" s="4">
        <v>2</v>
      </c>
      <c r="K32" s="4">
        <v>2</v>
      </c>
      <c r="L32" s="4">
        <v>2</v>
      </c>
      <c r="M32" s="4">
        <v>2</v>
      </c>
      <c r="N32" s="47">
        <v>2</v>
      </c>
      <c r="O32" s="41">
        <f>SUM(J32:N32)</f>
        <v>10</v>
      </c>
      <c r="P32" s="57" t="s">
        <v>60</v>
      </c>
      <c r="Q32" s="41"/>
      <c r="R32" s="41"/>
      <c r="S32" s="59" t="s">
        <v>264</v>
      </c>
      <c r="T32" s="57" t="s">
        <v>323</v>
      </c>
      <c r="U32" s="41"/>
      <c r="V32" s="41"/>
      <c r="W32" s="41"/>
      <c r="X32" s="41"/>
      <c r="Y32" s="41"/>
      <c r="Z32" s="41"/>
      <c r="AA32" s="41"/>
    </row>
    <row r="33" spans="1:27" ht="15" thickBot="1" x14ac:dyDescent="0.4">
      <c r="A33" s="25" t="s">
        <v>170</v>
      </c>
      <c r="B33" s="2" t="s">
        <v>64</v>
      </c>
      <c r="C33" s="10" t="s">
        <v>65</v>
      </c>
      <c r="D33" s="10" t="s">
        <v>66</v>
      </c>
      <c r="E33" s="2" t="s">
        <v>67</v>
      </c>
      <c r="F33" s="45" t="s">
        <v>68</v>
      </c>
      <c r="G33" s="45"/>
      <c r="H33" s="45"/>
      <c r="I33" s="45"/>
      <c r="J33" s="45"/>
      <c r="K33" s="45"/>
      <c r="L33" s="45"/>
      <c r="M33" s="45"/>
      <c r="N33" s="45"/>
      <c r="O33" s="50"/>
      <c r="P33" s="55"/>
      <c r="Q33" s="50"/>
      <c r="R33" s="50"/>
      <c r="S33" s="61"/>
      <c r="T33" s="55"/>
      <c r="U33" s="50"/>
      <c r="V33" s="50"/>
      <c r="W33" s="50"/>
      <c r="X33" s="50"/>
      <c r="Y33" s="50"/>
      <c r="Z33" s="50"/>
      <c r="AA33" s="50"/>
    </row>
    <row r="34" spans="1:27" ht="39.5" thickBot="1" x14ac:dyDescent="0.4">
      <c r="A34" s="17" t="s">
        <v>179</v>
      </c>
      <c r="B34" s="6" t="s">
        <v>64</v>
      </c>
      <c r="C34" s="18" t="s">
        <v>16</v>
      </c>
      <c r="D34" s="18" t="s">
        <v>69</v>
      </c>
      <c r="E34" s="6" t="s">
        <v>70</v>
      </c>
      <c r="F34" s="6" t="s">
        <v>71</v>
      </c>
      <c r="G34" s="6" t="s">
        <v>72</v>
      </c>
      <c r="H34" s="6" t="s">
        <v>215</v>
      </c>
      <c r="I34" s="18"/>
      <c r="J34" s="4" t="s">
        <v>210</v>
      </c>
      <c r="K34" s="4" t="s">
        <v>210</v>
      </c>
      <c r="L34" s="4" t="s">
        <v>210</v>
      </c>
      <c r="M34" s="4" t="s">
        <v>210</v>
      </c>
      <c r="N34" s="47" t="s">
        <v>210</v>
      </c>
      <c r="O34" s="41">
        <f>SUM(J34:N34)</f>
        <v>0</v>
      </c>
      <c r="P34" s="57" t="s">
        <v>430</v>
      </c>
      <c r="Q34" s="41"/>
      <c r="R34" s="41"/>
      <c r="S34" s="59" t="s">
        <v>284</v>
      </c>
      <c r="T34" s="57" t="s">
        <v>260</v>
      </c>
      <c r="U34" s="41"/>
      <c r="V34" s="41"/>
      <c r="W34" s="41"/>
      <c r="X34" s="41"/>
      <c r="Y34" s="41"/>
      <c r="Z34" s="41"/>
      <c r="AA34" s="41"/>
    </row>
    <row r="35" spans="1:27" ht="26.5" thickBot="1" x14ac:dyDescent="0.4">
      <c r="A35" s="635" t="s">
        <v>181</v>
      </c>
      <c r="B35" s="635" t="s">
        <v>64</v>
      </c>
      <c r="C35" s="635" t="s">
        <v>16</v>
      </c>
      <c r="D35" s="635" t="s">
        <v>73</v>
      </c>
      <c r="E35" s="635" t="s">
        <v>70</v>
      </c>
      <c r="F35" s="635" t="s">
        <v>74</v>
      </c>
      <c r="G35" s="7" t="s">
        <v>72</v>
      </c>
      <c r="H35" s="7" t="s">
        <v>186</v>
      </c>
      <c r="I35" s="20"/>
      <c r="J35" s="7">
        <v>1</v>
      </c>
      <c r="K35" s="7">
        <v>1</v>
      </c>
      <c r="L35" s="7">
        <v>1</v>
      </c>
      <c r="M35" s="7">
        <v>1</v>
      </c>
      <c r="N35" s="51">
        <v>1</v>
      </c>
      <c r="O35" s="42">
        <f t="shared" ref="O35:O41" si="2">SUM(J35:N35)</f>
        <v>5</v>
      </c>
      <c r="P35" s="56" t="s">
        <v>465</v>
      </c>
      <c r="Q35" s="42"/>
      <c r="R35" s="42"/>
      <c r="S35" s="62" t="s">
        <v>264</v>
      </c>
      <c r="T35" s="56" t="s">
        <v>260</v>
      </c>
      <c r="U35" s="42"/>
      <c r="V35" s="42"/>
      <c r="W35" s="42"/>
      <c r="X35" s="42"/>
      <c r="Y35" s="42"/>
      <c r="Z35" s="42"/>
      <c r="AA35" s="42"/>
    </row>
    <row r="36" spans="1:27" ht="15" thickBot="1" x14ac:dyDescent="0.4">
      <c r="A36" s="629"/>
      <c r="B36" s="629"/>
      <c r="C36" s="629"/>
      <c r="D36" s="629"/>
      <c r="E36" s="629"/>
      <c r="F36" s="629"/>
      <c r="G36" s="7" t="s">
        <v>219</v>
      </c>
      <c r="H36" s="7" t="s">
        <v>224</v>
      </c>
      <c r="I36" s="20"/>
      <c r="J36" s="3" t="s">
        <v>210</v>
      </c>
      <c r="K36" s="3" t="s">
        <v>210</v>
      </c>
      <c r="L36" s="3" t="s">
        <v>210</v>
      </c>
      <c r="M36" s="3" t="s">
        <v>210</v>
      </c>
      <c r="N36" s="48" t="s">
        <v>210</v>
      </c>
      <c r="O36" s="42">
        <f t="shared" si="2"/>
        <v>0</v>
      </c>
      <c r="P36" s="56" t="s">
        <v>468</v>
      </c>
      <c r="Q36" s="42"/>
      <c r="R36" s="42"/>
      <c r="S36" s="62"/>
      <c r="T36" s="56" t="s">
        <v>261</v>
      </c>
      <c r="U36" s="42"/>
      <c r="V36" s="42"/>
      <c r="W36" s="42"/>
      <c r="X36" s="42"/>
      <c r="Y36" s="42"/>
      <c r="Z36" s="42"/>
      <c r="AA36" s="42"/>
    </row>
    <row r="37" spans="1:27" ht="15" thickBot="1" x14ac:dyDescent="0.4">
      <c r="A37" s="629"/>
      <c r="B37" s="629"/>
      <c r="C37" s="629"/>
      <c r="D37" s="629"/>
      <c r="E37" s="629"/>
      <c r="F37" s="629"/>
      <c r="G37" s="7" t="s">
        <v>467</v>
      </c>
      <c r="H37" s="7" t="s">
        <v>225</v>
      </c>
      <c r="I37" s="20"/>
      <c r="J37" s="3" t="s">
        <v>210</v>
      </c>
      <c r="K37" s="3" t="s">
        <v>210</v>
      </c>
      <c r="L37" s="3" t="s">
        <v>210</v>
      </c>
      <c r="M37" s="3" t="s">
        <v>210</v>
      </c>
      <c r="N37" s="48" t="s">
        <v>210</v>
      </c>
      <c r="O37" s="42">
        <f>SUM(J37:N37)</f>
        <v>0</v>
      </c>
      <c r="P37" s="56" t="s">
        <v>469</v>
      </c>
      <c r="Q37" s="42"/>
      <c r="R37" s="42"/>
      <c r="S37" s="62"/>
      <c r="T37" s="56"/>
      <c r="U37" s="42"/>
      <c r="V37" s="42"/>
      <c r="W37" s="42"/>
      <c r="X37" s="42"/>
      <c r="Y37" s="42"/>
      <c r="Z37" s="42"/>
      <c r="AA37" s="42"/>
    </row>
    <row r="38" spans="1:27" ht="15" thickBot="1" x14ac:dyDescent="0.4">
      <c r="A38" s="629"/>
      <c r="B38" s="629"/>
      <c r="C38" s="629"/>
      <c r="D38" s="629"/>
      <c r="E38" s="629"/>
      <c r="F38" s="629"/>
      <c r="G38" s="7" t="s">
        <v>220</v>
      </c>
      <c r="H38" s="7" t="s">
        <v>225</v>
      </c>
      <c r="I38" s="20"/>
      <c r="J38" s="3" t="s">
        <v>210</v>
      </c>
      <c r="K38" s="3" t="s">
        <v>210</v>
      </c>
      <c r="L38" s="3" t="s">
        <v>210</v>
      </c>
      <c r="M38" s="3" t="s">
        <v>210</v>
      </c>
      <c r="N38" s="48" t="s">
        <v>210</v>
      </c>
      <c r="O38" s="42">
        <f t="shared" si="2"/>
        <v>0</v>
      </c>
      <c r="P38" s="56" t="s">
        <v>470</v>
      </c>
      <c r="Q38" s="42"/>
      <c r="R38" s="42"/>
      <c r="S38" s="62"/>
      <c r="T38" s="56" t="s">
        <v>261</v>
      </c>
      <c r="U38" s="42"/>
      <c r="V38" s="42"/>
      <c r="W38" s="42"/>
      <c r="X38" s="42"/>
      <c r="Y38" s="42"/>
      <c r="Z38" s="42"/>
      <c r="AA38" s="42"/>
    </row>
    <row r="39" spans="1:27" ht="15" thickBot="1" x14ac:dyDescent="0.4">
      <c r="A39" s="629"/>
      <c r="B39" s="629"/>
      <c r="C39" s="629"/>
      <c r="D39" s="629"/>
      <c r="E39" s="629"/>
      <c r="F39" s="629"/>
      <c r="G39" s="7" t="s">
        <v>221</v>
      </c>
      <c r="H39" s="7" t="s">
        <v>224</v>
      </c>
      <c r="I39" s="20"/>
      <c r="J39" s="3" t="s">
        <v>210</v>
      </c>
      <c r="K39" s="3" t="s">
        <v>210</v>
      </c>
      <c r="L39" s="3" t="s">
        <v>210</v>
      </c>
      <c r="M39" s="3" t="s">
        <v>210</v>
      </c>
      <c r="N39" s="48" t="s">
        <v>210</v>
      </c>
      <c r="O39" s="42">
        <f t="shared" si="2"/>
        <v>0</v>
      </c>
      <c r="P39" s="56" t="s">
        <v>471</v>
      </c>
      <c r="Q39" s="42"/>
      <c r="R39" s="42"/>
      <c r="S39" s="62"/>
      <c r="T39" s="56" t="s">
        <v>261</v>
      </c>
      <c r="U39" s="42"/>
      <c r="V39" s="42"/>
      <c r="W39" s="42"/>
      <c r="X39" s="42"/>
      <c r="Y39" s="42"/>
      <c r="Z39" s="42"/>
      <c r="AA39" s="42"/>
    </row>
    <row r="40" spans="1:27" ht="15" thickBot="1" x14ac:dyDescent="0.4">
      <c r="A40" s="629"/>
      <c r="B40" s="629"/>
      <c r="C40" s="629"/>
      <c r="D40" s="629"/>
      <c r="E40" s="629"/>
      <c r="F40" s="629"/>
      <c r="G40" s="7" t="s">
        <v>222</v>
      </c>
      <c r="H40" s="7" t="s">
        <v>224</v>
      </c>
      <c r="I40" s="20"/>
      <c r="J40" s="3" t="s">
        <v>210</v>
      </c>
      <c r="K40" s="3" t="s">
        <v>210</v>
      </c>
      <c r="L40" s="3" t="s">
        <v>210</v>
      </c>
      <c r="M40" s="3" t="s">
        <v>210</v>
      </c>
      <c r="N40" s="48" t="s">
        <v>210</v>
      </c>
      <c r="O40" s="42">
        <f t="shared" si="2"/>
        <v>0</v>
      </c>
      <c r="P40" s="56" t="s">
        <v>472</v>
      </c>
      <c r="Q40" s="42"/>
      <c r="R40" s="42"/>
      <c r="S40" s="62"/>
      <c r="T40" s="56" t="s">
        <v>261</v>
      </c>
      <c r="U40" s="42"/>
      <c r="V40" s="42"/>
      <c r="W40" s="42"/>
      <c r="X40" s="42"/>
      <c r="Y40" s="42"/>
      <c r="Z40" s="42"/>
      <c r="AA40" s="42"/>
    </row>
    <row r="41" spans="1:27" ht="15" thickBot="1" x14ac:dyDescent="0.4">
      <c r="A41" s="629"/>
      <c r="B41" s="629"/>
      <c r="C41" s="629"/>
      <c r="D41" s="629"/>
      <c r="E41" s="629"/>
      <c r="F41" s="629"/>
      <c r="G41" s="7" t="s">
        <v>223</v>
      </c>
      <c r="H41" s="7" t="s">
        <v>226</v>
      </c>
      <c r="I41" s="20"/>
      <c r="J41" s="3" t="s">
        <v>210</v>
      </c>
      <c r="K41" s="3" t="s">
        <v>210</v>
      </c>
      <c r="L41" s="3" t="s">
        <v>210</v>
      </c>
      <c r="M41" s="3" t="s">
        <v>210</v>
      </c>
      <c r="N41" s="48" t="s">
        <v>210</v>
      </c>
      <c r="O41" s="42">
        <f t="shared" si="2"/>
        <v>0</v>
      </c>
      <c r="P41" s="56" t="s">
        <v>466</v>
      </c>
      <c r="Q41" s="42"/>
      <c r="R41" s="42"/>
      <c r="S41" s="62"/>
      <c r="T41" s="56" t="s">
        <v>261</v>
      </c>
      <c r="U41" s="42"/>
      <c r="V41" s="42"/>
      <c r="W41" s="42"/>
      <c r="X41" s="42"/>
      <c r="Y41" s="42"/>
      <c r="Z41" s="42"/>
      <c r="AA41" s="42"/>
    </row>
    <row r="42" spans="1:27" ht="15" thickBot="1" x14ac:dyDescent="0.4">
      <c r="A42" s="628"/>
      <c r="B42" s="628"/>
      <c r="C42" s="628"/>
      <c r="D42" s="628"/>
      <c r="E42" s="628"/>
      <c r="F42" s="628"/>
      <c r="G42" s="7" t="s">
        <v>263</v>
      </c>
      <c r="H42" s="7"/>
      <c r="I42" s="20"/>
      <c r="J42" s="3"/>
      <c r="K42" s="3"/>
      <c r="L42" s="3"/>
      <c r="M42" s="3"/>
      <c r="N42" s="48"/>
      <c r="O42" s="42"/>
      <c r="P42" s="56" t="s">
        <v>473</v>
      </c>
      <c r="Q42" s="42"/>
      <c r="R42" s="42"/>
      <c r="S42" s="62"/>
      <c r="T42" s="56" t="s">
        <v>260</v>
      </c>
      <c r="U42" s="42"/>
      <c r="V42" s="42"/>
      <c r="W42" s="42"/>
      <c r="X42" s="42"/>
      <c r="Y42" s="42"/>
      <c r="Z42" s="42"/>
      <c r="AA42" s="42"/>
    </row>
    <row r="43" spans="1:27" ht="26.5" thickBot="1" x14ac:dyDescent="0.4">
      <c r="A43" s="17" t="s">
        <v>174</v>
      </c>
      <c r="B43" s="6" t="s">
        <v>64</v>
      </c>
      <c r="C43" s="18" t="s">
        <v>16</v>
      </c>
      <c r="D43" s="18" t="s">
        <v>75</v>
      </c>
      <c r="E43" s="6" t="s">
        <v>70</v>
      </c>
      <c r="F43" s="6" t="s">
        <v>76</v>
      </c>
      <c r="G43" s="6" t="s">
        <v>77</v>
      </c>
      <c r="H43" s="6" t="s">
        <v>215</v>
      </c>
      <c r="I43" s="18"/>
      <c r="J43" s="6">
        <v>1</v>
      </c>
      <c r="K43" s="6">
        <v>0</v>
      </c>
      <c r="L43" s="6">
        <v>1</v>
      </c>
      <c r="M43" s="6">
        <v>0</v>
      </c>
      <c r="N43" s="52">
        <v>1</v>
      </c>
      <c r="O43" s="41">
        <f>SUM(J43:N43)</f>
        <v>3</v>
      </c>
      <c r="P43" s="57" t="s">
        <v>431</v>
      </c>
      <c r="Q43" s="41"/>
      <c r="R43" s="41"/>
      <c r="S43" s="59" t="s">
        <v>264</v>
      </c>
      <c r="T43" s="57" t="s">
        <v>262</v>
      </c>
      <c r="U43" s="41"/>
      <c r="V43" s="41"/>
      <c r="W43" s="41"/>
      <c r="X43" s="41"/>
      <c r="Y43" s="41"/>
      <c r="Z43" s="41"/>
      <c r="AA43" s="41"/>
    </row>
    <row r="44" spans="1:27" ht="52.5" thickBot="1" x14ac:dyDescent="0.4">
      <c r="A44" s="635" t="s">
        <v>181</v>
      </c>
      <c r="B44" s="635" t="s">
        <v>64</v>
      </c>
      <c r="C44" s="635" t="s">
        <v>20</v>
      </c>
      <c r="D44" s="635" t="s">
        <v>78</v>
      </c>
      <c r="E44" s="635" t="s">
        <v>70</v>
      </c>
      <c r="F44" s="635" t="s">
        <v>79</v>
      </c>
      <c r="G44" s="635" t="s">
        <v>72</v>
      </c>
      <c r="H44" s="7" t="s">
        <v>186</v>
      </c>
      <c r="I44" s="20"/>
      <c r="J44" s="7">
        <v>1</v>
      </c>
      <c r="K44" s="7">
        <v>1</v>
      </c>
      <c r="L44" s="7">
        <v>1</v>
      </c>
      <c r="M44" s="7">
        <v>1</v>
      </c>
      <c r="N44" s="51">
        <v>1</v>
      </c>
      <c r="O44" s="42">
        <f>SUM(J44:N44)</f>
        <v>5</v>
      </c>
      <c r="P44" s="56" t="s">
        <v>475</v>
      </c>
      <c r="Q44" s="42"/>
      <c r="R44" s="42"/>
      <c r="S44" s="62" t="s">
        <v>265</v>
      </c>
      <c r="T44" s="56" t="s">
        <v>260</v>
      </c>
      <c r="U44" s="42"/>
      <c r="V44" s="42"/>
      <c r="W44" s="42"/>
      <c r="X44" s="42"/>
      <c r="Y44" s="42"/>
      <c r="Z44" s="42"/>
      <c r="AA44" s="42"/>
    </row>
    <row r="45" spans="1:27" ht="52.5" thickBot="1" x14ac:dyDescent="0.4">
      <c r="A45" s="628"/>
      <c r="B45" s="628"/>
      <c r="C45" s="628"/>
      <c r="D45" s="628"/>
      <c r="E45" s="628"/>
      <c r="F45" s="628"/>
      <c r="G45" s="628"/>
      <c r="H45" s="7" t="s">
        <v>266</v>
      </c>
      <c r="I45" s="20"/>
      <c r="J45" s="7"/>
      <c r="K45" s="7"/>
      <c r="L45" s="7"/>
      <c r="M45" s="7"/>
      <c r="N45" s="51"/>
      <c r="O45" s="42"/>
      <c r="P45" s="56" t="s">
        <v>474</v>
      </c>
      <c r="Q45" s="42"/>
      <c r="R45" s="42"/>
      <c r="S45" s="62" t="s">
        <v>267</v>
      </c>
      <c r="T45" s="56" t="s">
        <v>260</v>
      </c>
      <c r="U45" s="42"/>
      <c r="V45" s="42"/>
      <c r="W45" s="42"/>
      <c r="X45" s="42"/>
      <c r="Y45" s="42"/>
      <c r="Z45" s="42"/>
      <c r="AA45" s="42"/>
    </row>
    <row r="46" spans="1:27" ht="65.5" thickBot="1" x14ac:dyDescent="0.4">
      <c r="A46" s="17" t="s">
        <v>172</v>
      </c>
      <c r="B46" s="6" t="s">
        <v>64</v>
      </c>
      <c r="C46" s="18" t="s">
        <v>80</v>
      </c>
      <c r="D46" s="18" t="s">
        <v>81</v>
      </c>
      <c r="E46" s="6" t="s">
        <v>70</v>
      </c>
      <c r="F46" s="6" t="s">
        <v>82</v>
      </c>
      <c r="G46" s="4" t="s">
        <v>83</v>
      </c>
      <c r="H46" s="4" t="s">
        <v>227</v>
      </c>
      <c r="I46" s="14"/>
      <c r="J46" s="4" t="s">
        <v>210</v>
      </c>
      <c r="K46" s="4" t="s">
        <v>210</v>
      </c>
      <c r="L46" s="4" t="s">
        <v>210</v>
      </c>
      <c r="M46" s="4" t="s">
        <v>210</v>
      </c>
      <c r="N46" s="47" t="s">
        <v>210</v>
      </c>
      <c r="O46" s="41">
        <f>SUM(J46:N46)</f>
        <v>0</v>
      </c>
      <c r="P46" s="57" t="s">
        <v>432</v>
      </c>
      <c r="Q46" s="41"/>
      <c r="R46" s="41"/>
      <c r="S46" s="59" t="s">
        <v>268</v>
      </c>
      <c r="T46" s="57" t="s">
        <v>260</v>
      </c>
      <c r="U46" s="41"/>
      <c r="V46" s="41"/>
      <c r="W46" s="41"/>
      <c r="X46" s="41"/>
      <c r="Y46" s="41"/>
      <c r="Z46" s="41"/>
      <c r="AA46" s="41"/>
    </row>
    <row r="47" spans="1:27" ht="26.5" thickBot="1" x14ac:dyDescent="0.4">
      <c r="A47" s="19" t="s">
        <v>182</v>
      </c>
      <c r="B47" s="7" t="s">
        <v>64</v>
      </c>
      <c r="C47" s="20" t="s">
        <v>24</v>
      </c>
      <c r="D47" s="20" t="s">
        <v>85</v>
      </c>
      <c r="E47" s="7" t="s">
        <v>70</v>
      </c>
      <c r="F47" s="7" t="s">
        <v>86</v>
      </c>
      <c r="G47" s="7" t="s">
        <v>72</v>
      </c>
      <c r="H47" s="7" t="s">
        <v>186</v>
      </c>
      <c r="I47" s="20"/>
      <c r="J47" s="7">
        <v>1</v>
      </c>
      <c r="K47" s="7">
        <v>1</v>
      </c>
      <c r="L47" s="7">
        <v>1</v>
      </c>
      <c r="M47" s="7">
        <v>1</v>
      </c>
      <c r="N47" s="51">
        <v>1</v>
      </c>
      <c r="O47" s="42">
        <f>SUM(J47:N47)</f>
        <v>5</v>
      </c>
      <c r="P47" s="56" t="s">
        <v>476</v>
      </c>
      <c r="Q47" s="42"/>
      <c r="R47" s="42"/>
      <c r="S47" s="62" t="s">
        <v>264</v>
      </c>
      <c r="T47" s="56" t="s">
        <v>269</v>
      </c>
      <c r="U47" s="42"/>
      <c r="V47" s="42"/>
      <c r="W47" s="42"/>
      <c r="X47" s="42"/>
      <c r="Y47" s="42"/>
      <c r="Z47" s="42"/>
      <c r="AA47" s="42"/>
    </row>
    <row r="48" spans="1:27" ht="39.5" thickBot="1" x14ac:dyDescent="0.4">
      <c r="A48" s="19"/>
      <c r="B48" s="7"/>
      <c r="C48" s="20"/>
      <c r="D48" s="20"/>
      <c r="E48" s="7"/>
      <c r="F48" s="7"/>
      <c r="G48" s="7"/>
      <c r="H48" s="7" t="s">
        <v>270</v>
      </c>
      <c r="I48" s="20"/>
      <c r="J48" s="7"/>
      <c r="K48" s="7"/>
      <c r="L48" s="7"/>
      <c r="M48" s="7"/>
      <c r="N48" s="51"/>
      <c r="O48" s="42"/>
      <c r="P48" s="56" t="s">
        <v>477</v>
      </c>
      <c r="Q48" s="42"/>
      <c r="R48" s="42"/>
      <c r="S48" s="62" t="s">
        <v>324</v>
      </c>
      <c r="T48" s="56" t="s">
        <v>260</v>
      </c>
      <c r="U48" s="42"/>
      <c r="V48" s="42"/>
      <c r="W48" s="42"/>
      <c r="X48" s="42"/>
      <c r="Y48" s="42"/>
      <c r="Z48" s="42"/>
      <c r="AA48" s="42"/>
    </row>
    <row r="49" spans="1:27" ht="65.5" thickBot="1" x14ac:dyDescent="0.4">
      <c r="A49" s="17" t="s">
        <v>183</v>
      </c>
      <c r="B49" s="6" t="s">
        <v>64</v>
      </c>
      <c r="C49" s="18" t="s">
        <v>12</v>
      </c>
      <c r="D49" s="18" t="s">
        <v>88</v>
      </c>
      <c r="E49" s="6" t="s">
        <v>89</v>
      </c>
      <c r="F49" s="6" t="s">
        <v>90</v>
      </c>
      <c r="G49" s="6" t="s">
        <v>91</v>
      </c>
      <c r="H49" s="6" t="s">
        <v>186</v>
      </c>
      <c r="I49" s="18"/>
      <c r="J49" s="4">
        <v>1</v>
      </c>
      <c r="K49" s="4">
        <v>1</v>
      </c>
      <c r="L49" s="4">
        <v>1</v>
      </c>
      <c r="M49" s="4">
        <v>1</v>
      </c>
      <c r="N49" s="47">
        <v>1</v>
      </c>
      <c r="O49" s="41">
        <f>SUM(J49:N49)</f>
        <v>5</v>
      </c>
      <c r="P49" s="57" t="s">
        <v>433</v>
      </c>
      <c r="Q49" s="41"/>
      <c r="R49" s="41"/>
      <c r="S49" s="59" t="s">
        <v>271</v>
      </c>
      <c r="T49" s="57" t="s">
        <v>260</v>
      </c>
      <c r="U49" s="41"/>
      <c r="V49" s="41"/>
      <c r="W49" s="41"/>
      <c r="X49" s="41"/>
      <c r="Y49" s="41"/>
      <c r="Z49" s="41"/>
      <c r="AA49" s="41"/>
    </row>
    <row r="50" spans="1:27" ht="39.5" thickBot="1" x14ac:dyDescent="0.4">
      <c r="A50" s="15" t="s">
        <v>177</v>
      </c>
      <c r="B50" s="3" t="s">
        <v>64</v>
      </c>
      <c r="C50" s="12" t="s">
        <v>16</v>
      </c>
      <c r="D50" s="12" t="s">
        <v>92</v>
      </c>
      <c r="E50" s="3" t="s">
        <v>10</v>
      </c>
      <c r="F50" s="3" t="s">
        <v>93</v>
      </c>
      <c r="G50" s="3" t="s">
        <v>94</v>
      </c>
      <c r="H50" s="3" t="s">
        <v>228</v>
      </c>
      <c r="I50" s="12"/>
      <c r="J50" s="3" t="s">
        <v>210</v>
      </c>
      <c r="K50" s="3" t="s">
        <v>210</v>
      </c>
      <c r="L50" s="3" t="s">
        <v>210</v>
      </c>
      <c r="M50" s="3" t="s">
        <v>210</v>
      </c>
      <c r="N50" s="48" t="s">
        <v>210</v>
      </c>
      <c r="O50" s="42">
        <f>SUM(J50:N50)</f>
        <v>0</v>
      </c>
      <c r="P50" s="56" t="s">
        <v>434</v>
      </c>
      <c r="Q50" s="42"/>
      <c r="R50" s="42"/>
      <c r="S50" s="62" t="s">
        <v>273</v>
      </c>
      <c r="T50" s="56" t="s">
        <v>272</v>
      </c>
      <c r="U50" s="42"/>
      <c r="V50" s="42"/>
      <c r="W50" s="42"/>
      <c r="X50" s="42"/>
      <c r="Y50" s="42"/>
      <c r="Z50" s="42"/>
      <c r="AA50" s="42"/>
    </row>
    <row r="51" spans="1:27" ht="39.5" thickBot="1" x14ac:dyDescent="0.4">
      <c r="A51" s="21" t="s">
        <v>170</v>
      </c>
      <c r="B51" s="4" t="s">
        <v>64</v>
      </c>
      <c r="C51" s="14" t="s">
        <v>95</v>
      </c>
      <c r="D51" s="14" t="s">
        <v>96</v>
      </c>
      <c r="E51" s="4" t="s">
        <v>97</v>
      </c>
      <c r="F51" s="4" t="s">
        <v>98</v>
      </c>
      <c r="G51" s="4" t="s">
        <v>99</v>
      </c>
      <c r="H51" s="4" t="s">
        <v>198</v>
      </c>
      <c r="I51" s="14"/>
      <c r="J51" s="4">
        <v>0</v>
      </c>
      <c r="K51" s="4">
        <v>1</v>
      </c>
      <c r="L51" s="4">
        <v>0</v>
      </c>
      <c r="M51" s="4">
        <v>1</v>
      </c>
      <c r="N51" s="47">
        <v>0</v>
      </c>
      <c r="O51" s="41">
        <f>SUM(J51:N51)</f>
        <v>2</v>
      </c>
      <c r="P51" s="57" t="s">
        <v>435</v>
      </c>
      <c r="Q51" s="41"/>
      <c r="R51" s="41"/>
      <c r="S51" s="59" t="s">
        <v>275</v>
      </c>
      <c r="T51" s="57" t="s">
        <v>274</v>
      </c>
      <c r="U51" s="41"/>
      <c r="V51" s="41"/>
      <c r="W51" s="41"/>
      <c r="X51" s="41"/>
      <c r="Y51" s="41"/>
      <c r="Z51" s="41"/>
      <c r="AA51" s="41"/>
    </row>
    <row r="52" spans="1:27" ht="26.5" thickBot="1" x14ac:dyDescent="0.4">
      <c r="A52" s="22" t="s">
        <v>100</v>
      </c>
      <c r="B52" s="5" t="s">
        <v>101</v>
      </c>
      <c r="C52" s="16" t="s">
        <v>65</v>
      </c>
      <c r="D52" s="16" t="s">
        <v>67</v>
      </c>
      <c r="E52" s="5" t="s">
        <v>67</v>
      </c>
      <c r="F52" s="45" t="s">
        <v>102</v>
      </c>
      <c r="G52" s="45"/>
      <c r="H52" s="45"/>
      <c r="I52" s="45"/>
      <c r="J52" s="45"/>
      <c r="K52" s="45"/>
      <c r="L52" s="45"/>
      <c r="M52" s="45"/>
      <c r="N52" s="45"/>
      <c r="O52" s="50"/>
      <c r="P52" s="55"/>
      <c r="Q52" s="50"/>
      <c r="R52" s="50"/>
      <c r="S52" s="61"/>
      <c r="T52" s="55"/>
      <c r="U52" s="50"/>
      <c r="V52" s="50"/>
      <c r="W52" s="50"/>
      <c r="X52" s="50"/>
      <c r="Y52" s="50"/>
      <c r="Z52" s="50"/>
      <c r="AA52" s="50"/>
    </row>
    <row r="53" spans="1:27" ht="78.5" thickBot="1" x14ac:dyDescent="0.4">
      <c r="A53" s="13" t="s">
        <v>100</v>
      </c>
      <c r="B53" s="6" t="s">
        <v>103</v>
      </c>
      <c r="C53" s="14" t="s">
        <v>16</v>
      </c>
      <c r="D53" s="14" t="s">
        <v>104</v>
      </c>
      <c r="E53" s="4" t="s">
        <v>37</v>
      </c>
      <c r="F53" s="4" t="s">
        <v>105</v>
      </c>
      <c r="G53" s="4" t="s">
        <v>106</v>
      </c>
      <c r="H53" s="4" t="s">
        <v>186</v>
      </c>
      <c r="I53" s="14"/>
      <c r="J53" s="4">
        <v>1</v>
      </c>
      <c r="K53" s="4">
        <v>1</v>
      </c>
      <c r="L53" s="4">
        <v>1</v>
      </c>
      <c r="M53" s="4">
        <v>1</v>
      </c>
      <c r="N53" s="47">
        <v>1</v>
      </c>
      <c r="O53" s="41">
        <f>SUM(J53:N53)</f>
        <v>5</v>
      </c>
      <c r="P53" s="57" t="s">
        <v>483</v>
      </c>
      <c r="Q53" s="41"/>
      <c r="R53" s="41"/>
      <c r="S53" s="59" t="s">
        <v>276</v>
      </c>
      <c r="T53" s="57" t="s">
        <v>277</v>
      </c>
      <c r="U53" s="41"/>
      <c r="V53" s="41"/>
      <c r="W53" s="41"/>
      <c r="X53" s="41"/>
      <c r="Y53" s="41"/>
      <c r="Z53" s="41"/>
      <c r="AA53" s="41"/>
    </row>
    <row r="54" spans="1:27" ht="39.5" thickBot="1" x14ac:dyDescent="0.4">
      <c r="A54" s="15">
        <v>1</v>
      </c>
      <c r="B54" s="7" t="s">
        <v>103</v>
      </c>
      <c r="C54" s="12" t="s">
        <v>20</v>
      </c>
      <c r="D54" s="12" t="s">
        <v>107</v>
      </c>
      <c r="E54" s="3" t="s">
        <v>10</v>
      </c>
      <c r="F54" s="3" t="s">
        <v>108</v>
      </c>
      <c r="G54" s="3" t="s">
        <v>109</v>
      </c>
      <c r="H54" s="3" t="s">
        <v>186</v>
      </c>
      <c r="I54" s="12"/>
      <c r="J54" s="3">
        <v>1</v>
      </c>
      <c r="K54" s="3">
        <v>1</v>
      </c>
      <c r="L54" s="3">
        <v>1</v>
      </c>
      <c r="M54" s="3">
        <v>1</v>
      </c>
      <c r="N54" s="48">
        <v>1</v>
      </c>
      <c r="O54" s="42">
        <f>SUM(J54:N54)</f>
        <v>5</v>
      </c>
      <c r="P54" s="56" t="s">
        <v>484</v>
      </c>
      <c r="Q54" s="42"/>
      <c r="R54" s="42"/>
      <c r="S54" s="62" t="s">
        <v>278</v>
      </c>
      <c r="T54" s="56" t="s">
        <v>279</v>
      </c>
      <c r="U54" s="42"/>
      <c r="V54" s="42"/>
      <c r="W54" s="42"/>
      <c r="X54" s="42"/>
      <c r="Y54" s="42"/>
      <c r="Z54" s="42"/>
      <c r="AA54" s="42"/>
    </row>
    <row r="55" spans="1:27" ht="65.5" thickBot="1" x14ac:dyDescent="0.4">
      <c r="A55" s="13" t="s">
        <v>87</v>
      </c>
      <c r="B55" s="6" t="s">
        <v>103</v>
      </c>
      <c r="C55" s="14" t="s">
        <v>12</v>
      </c>
      <c r="D55" s="14" t="s">
        <v>110</v>
      </c>
      <c r="E55" s="4" t="s">
        <v>111</v>
      </c>
      <c r="F55" s="4" t="s">
        <v>112</v>
      </c>
      <c r="G55" s="4" t="s">
        <v>113</v>
      </c>
      <c r="H55" s="4" t="s">
        <v>187</v>
      </c>
      <c r="I55" s="14"/>
      <c r="J55" s="4">
        <v>1</v>
      </c>
      <c r="K55" s="4">
        <v>0</v>
      </c>
      <c r="L55" s="4">
        <v>1</v>
      </c>
      <c r="M55" s="4">
        <v>0</v>
      </c>
      <c r="N55" s="47">
        <v>1</v>
      </c>
      <c r="O55" s="41">
        <f>SUM(J55:N55)</f>
        <v>3</v>
      </c>
      <c r="P55" s="57" t="s">
        <v>485</v>
      </c>
      <c r="Q55" s="41"/>
      <c r="R55" s="41"/>
      <c r="S55" s="59" t="s">
        <v>281</v>
      </c>
      <c r="T55" s="57" t="s">
        <v>280</v>
      </c>
      <c r="U55" s="41"/>
      <c r="V55" s="41"/>
      <c r="W55" s="41"/>
      <c r="X55" s="41"/>
      <c r="Y55" s="41"/>
      <c r="Z55" s="41"/>
      <c r="AA55" s="41"/>
    </row>
    <row r="56" spans="1:27" ht="52.5" thickBot="1" x14ac:dyDescent="0.4">
      <c r="A56" s="15">
        <v>1</v>
      </c>
      <c r="B56" s="7" t="s">
        <v>103</v>
      </c>
      <c r="C56" s="12" t="s">
        <v>24</v>
      </c>
      <c r="D56" s="12" t="s">
        <v>114</v>
      </c>
      <c r="E56" s="3" t="s">
        <v>10</v>
      </c>
      <c r="F56" s="3" t="s">
        <v>115</v>
      </c>
      <c r="G56" s="3" t="s">
        <v>109</v>
      </c>
      <c r="H56" s="3" t="s">
        <v>186</v>
      </c>
      <c r="I56" s="12"/>
      <c r="J56" s="3">
        <v>1</v>
      </c>
      <c r="K56" s="3">
        <v>1</v>
      </c>
      <c r="L56" s="3">
        <v>1</v>
      </c>
      <c r="M56" s="3">
        <v>1</v>
      </c>
      <c r="N56" s="48">
        <v>1</v>
      </c>
      <c r="O56" s="42">
        <f>SUM(J56:N56)</f>
        <v>5</v>
      </c>
      <c r="P56" s="56" t="s">
        <v>486</v>
      </c>
      <c r="Q56" s="42"/>
      <c r="R56" s="42"/>
      <c r="S56" s="62" t="s">
        <v>264</v>
      </c>
      <c r="T56" s="56" t="s">
        <v>282</v>
      </c>
      <c r="U56" s="42"/>
      <c r="V56" s="42"/>
      <c r="W56" s="42"/>
      <c r="X56" s="42"/>
      <c r="Y56" s="42"/>
      <c r="Z56" s="42"/>
      <c r="AA56" s="42"/>
    </row>
    <row r="57" spans="1:27" ht="26.5" thickBot="1" x14ac:dyDescent="0.4">
      <c r="A57" s="25" t="s">
        <v>170</v>
      </c>
      <c r="B57" s="2" t="s">
        <v>116</v>
      </c>
      <c r="C57" s="10" t="s">
        <v>65</v>
      </c>
      <c r="D57" s="10" t="s">
        <v>67</v>
      </c>
      <c r="E57" s="2" t="s">
        <v>66</v>
      </c>
      <c r="F57" s="45" t="s">
        <v>117</v>
      </c>
      <c r="G57" s="45"/>
      <c r="H57" s="45"/>
      <c r="I57" s="45"/>
      <c r="J57" s="45"/>
      <c r="K57" s="45"/>
      <c r="L57" s="45"/>
      <c r="M57" s="45"/>
      <c r="N57" s="45"/>
      <c r="O57" s="50"/>
      <c r="P57" s="55"/>
      <c r="Q57" s="50"/>
      <c r="R57" s="50"/>
      <c r="S57" s="61"/>
      <c r="T57" s="55"/>
      <c r="U57" s="50"/>
      <c r="V57" s="50"/>
      <c r="W57" s="50"/>
      <c r="X57" s="50"/>
      <c r="Y57" s="50"/>
      <c r="Z57" s="50"/>
      <c r="AA57" s="50"/>
    </row>
    <row r="58" spans="1:27" ht="52.5" thickBot="1" x14ac:dyDescent="0.4">
      <c r="A58" s="15" t="s">
        <v>118</v>
      </c>
      <c r="B58" s="3" t="s">
        <v>116</v>
      </c>
      <c r="C58" s="12" t="s">
        <v>119</v>
      </c>
      <c r="D58" s="12" t="s">
        <v>120</v>
      </c>
      <c r="E58" s="7" t="s">
        <v>10</v>
      </c>
      <c r="F58" s="7" t="s">
        <v>121</v>
      </c>
      <c r="G58" s="3" t="s">
        <v>122</v>
      </c>
      <c r="H58" s="3" t="s">
        <v>229</v>
      </c>
      <c r="I58" s="12"/>
      <c r="J58" s="3" t="s">
        <v>210</v>
      </c>
      <c r="K58" s="3" t="s">
        <v>210</v>
      </c>
      <c r="L58" s="3" t="s">
        <v>210</v>
      </c>
      <c r="M58" s="3" t="s">
        <v>210</v>
      </c>
      <c r="N58" s="48" t="s">
        <v>210</v>
      </c>
      <c r="O58" s="42">
        <f>SUM(J58:N58)</f>
        <v>0</v>
      </c>
      <c r="P58" s="56" t="s">
        <v>440</v>
      </c>
      <c r="Q58" s="42"/>
      <c r="R58" s="42"/>
      <c r="S58" s="62" t="s">
        <v>322</v>
      </c>
      <c r="T58" s="56" t="s">
        <v>325</v>
      </c>
      <c r="U58" s="42"/>
      <c r="V58" s="42"/>
      <c r="W58" s="42"/>
      <c r="X58" s="42"/>
      <c r="Y58" s="42"/>
      <c r="Z58" s="42"/>
      <c r="AA58" s="42"/>
    </row>
    <row r="59" spans="1:27" ht="39.5" thickBot="1" x14ac:dyDescent="0.4">
      <c r="A59" s="26" t="s">
        <v>176</v>
      </c>
      <c r="B59" s="4" t="s">
        <v>116</v>
      </c>
      <c r="C59" s="14" t="s">
        <v>80</v>
      </c>
      <c r="D59" s="14" t="s">
        <v>123</v>
      </c>
      <c r="E59" s="4" t="s">
        <v>111</v>
      </c>
      <c r="F59" s="4" t="s">
        <v>98</v>
      </c>
      <c r="G59" s="4" t="s">
        <v>99</v>
      </c>
      <c r="H59" s="4" t="s">
        <v>198</v>
      </c>
      <c r="I59" s="14"/>
      <c r="J59" s="4">
        <v>0</v>
      </c>
      <c r="K59" s="4">
        <v>1</v>
      </c>
      <c r="L59" s="4">
        <v>0</v>
      </c>
      <c r="M59" s="4">
        <v>1</v>
      </c>
      <c r="N59" s="47">
        <v>0</v>
      </c>
      <c r="O59" s="41">
        <f>SUM(J59:N59)</f>
        <v>2</v>
      </c>
      <c r="P59" s="57" t="s">
        <v>441</v>
      </c>
      <c r="Q59" s="41"/>
      <c r="R59" s="41"/>
      <c r="S59" s="59" t="s">
        <v>275</v>
      </c>
      <c r="T59" s="57" t="s">
        <v>274</v>
      </c>
      <c r="U59" s="41"/>
      <c r="V59" s="41"/>
      <c r="W59" s="41"/>
      <c r="X59" s="41"/>
      <c r="Y59" s="41"/>
      <c r="Z59" s="41"/>
      <c r="AA59" s="41"/>
    </row>
    <row r="60" spans="1:27" ht="15" thickBot="1" x14ac:dyDescent="0.4">
      <c r="A60" s="627" t="s">
        <v>55</v>
      </c>
      <c r="B60" s="627" t="s">
        <v>116</v>
      </c>
      <c r="C60" s="627" t="s">
        <v>24</v>
      </c>
      <c r="D60" s="627" t="s">
        <v>124</v>
      </c>
      <c r="E60" s="627" t="s">
        <v>125</v>
      </c>
      <c r="F60" s="627" t="s">
        <v>230</v>
      </c>
      <c r="G60" s="627" t="s">
        <v>42</v>
      </c>
      <c r="H60" s="3" t="s">
        <v>186</v>
      </c>
      <c r="I60" s="12"/>
      <c r="J60" s="3">
        <v>1</v>
      </c>
      <c r="K60" s="3">
        <v>1</v>
      </c>
      <c r="L60" s="3">
        <v>1</v>
      </c>
      <c r="M60" s="3">
        <v>1</v>
      </c>
      <c r="N60" s="48">
        <v>1</v>
      </c>
      <c r="O60" s="42">
        <f>SUM(J60:N60)</f>
        <v>5</v>
      </c>
      <c r="P60" s="56" t="s">
        <v>487</v>
      </c>
      <c r="Q60" s="42"/>
      <c r="R60" s="42"/>
      <c r="S60" s="632" t="s">
        <v>333</v>
      </c>
      <c r="T60" s="56" t="s">
        <v>283</v>
      </c>
      <c r="U60" s="42"/>
      <c r="V60" s="42"/>
      <c r="W60" s="42"/>
      <c r="X60" s="42"/>
      <c r="Y60" s="42"/>
      <c r="Z60" s="42"/>
      <c r="AA60" s="42"/>
    </row>
    <row r="61" spans="1:27" ht="15" thickBot="1" x14ac:dyDescent="0.4">
      <c r="A61" s="629"/>
      <c r="B61" s="629"/>
      <c r="C61" s="629"/>
      <c r="D61" s="629"/>
      <c r="E61" s="629"/>
      <c r="F61" s="629"/>
      <c r="G61" s="629"/>
      <c r="H61" s="3" t="s">
        <v>200</v>
      </c>
      <c r="I61" s="12"/>
      <c r="J61" s="3" t="s">
        <v>210</v>
      </c>
      <c r="K61" s="3" t="s">
        <v>210</v>
      </c>
      <c r="L61" s="3" t="s">
        <v>210</v>
      </c>
      <c r="M61" s="3" t="s">
        <v>210</v>
      </c>
      <c r="N61" s="48" t="s">
        <v>210</v>
      </c>
      <c r="O61" s="42">
        <f>SUM(J61:N61)</f>
        <v>0</v>
      </c>
      <c r="P61" s="56" t="s">
        <v>489</v>
      </c>
      <c r="Q61" s="42"/>
      <c r="R61" s="42"/>
      <c r="S61" s="633"/>
      <c r="T61" s="56" t="s">
        <v>283</v>
      </c>
      <c r="U61" s="42"/>
      <c r="V61" s="42"/>
      <c r="W61" s="42"/>
      <c r="X61" s="42"/>
      <c r="Y61" s="42"/>
      <c r="Z61" s="42"/>
      <c r="AA61" s="42"/>
    </row>
    <row r="62" spans="1:27" ht="15" thickBot="1" x14ac:dyDescent="0.4">
      <c r="A62" s="628"/>
      <c r="B62" s="628"/>
      <c r="C62" s="628"/>
      <c r="D62" s="628"/>
      <c r="E62" s="628"/>
      <c r="F62" s="628"/>
      <c r="G62" s="628"/>
      <c r="H62" s="3" t="s">
        <v>203</v>
      </c>
      <c r="I62" s="12"/>
      <c r="J62" s="3" t="s">
        <v>210</v>
      </c>
      <c r="K62" s="3" t="s">
        <v>210</v>
      </c>
      <c r="L62" s="3" t="s">
        <v>210</v>
      </c>
      <c r="M62" s="3" t="s">
        <v>210</v>
      </c>
      <c r="N62" s="48" t="s">
        <v>210</v>
      </c>
      <c r="O62" s="42">
        <f>SUM(J62:N62)</f>
        <v>0</v>
      </c>
      <c r="P62" s="56" t="s">
        <v>488</v>
      </c>
      <c r="Q62" s="42"/>
      <c r="R62" s="42"/>
      <c r="S62" s="634"/>
      <c r="T62" s="56" t="s">
        <v>283</v>
      </c>
      <c r="U62" s="42"/>
      <c r="V62" s="42"/>
      <c r="W62" s="42"/>
      <c r="X62" s="42"/>
      <c r="Y62" s="42"/>
      <c r="Z62" s="42"/>
      <c r="AA62" s="42"/>
    </row>
    <row r="63" spans="1:27" ht="26.5" thickBot="1" x14ac:dyDescent="0.4">
      <c r="A63" s="25" t="s">
        <v>170</v>
      </c>
      <c r="B63" s="2" t="s">
        <v>126</v>
      </c>
      <c r="C63" s="10" t="s">
        <v>65</v>
      </c>
      <c r="D63" s="10" t="s">
        <v>67</v>
      </c>
      <c r="E63" s="2" t="s">
        <v>67</v>
      </c>
      <c r="F63" s="45" t="s">
        <v>127</v>
      </c>
      <c r="G63" s="45"/>
      <c r="H63" s="45"/>
      <c r="I63" s="45"/>
      <c r="J63" s="45"/>
      <c r="K63" s="45"/>
      <c r="L63" s="45"/>
      <c r="M63" s="45"/>
      <c r="N63" s="45"/>
      <c r="O63" s="50"/>
      <c r="P63" s="55"/>
      <c r="Q63" s="50"/>
      <c r="R63" s="50"/>
      <c r="S63" s="61"/>
      <c r="T63" s="55"/>
      <c r="U63" s="50"/>
      <c r="V63" s="50"/>
      <c r="W63" s="50"/>
      <c r="X63" s="50"/>
      <c r="Y63" s="50"/>
      <c r="Z63" s="50"/>
      <c r="AA63" s="50"/>
    </row>
    <row r="64" spans="1:27" ht="39.5" thickBot="1" x14ac:dyDescent="0.4">
      <c r="A64" s="15" t="s">
        <v>55</v>
      </c>
      <c r="B64" s="3" t="s">
        <v>126</v>
      </c>
      <c r="C64" s="93" t="s">
        <v>128</v>
      </c>
      <c r="D64" s="12" t="s">
        <v>129</v>
      </c>
      <c r="E64" s="7" t="s">
        <v>130</v>
      </c>
      <c r="F64" s="7" t="s">
        <v>131</v>
      </c>
      <c r="G64" s="3" t="s">
        <v>132</v>
      </c>
      <c r="H64" s="3" t="s">
        <v>186</v>
      </c>
      <c r="I64" s="12"/>
      <c r="J64" s="3">
        <v>1</v>
      </c>
      <c r="K64" s="3">
        <v>1</v>
      </c>
      <c r="L64" s="3">
        <v>1</v>
      </c>
      <c r="M64" s="3">
        <v>1</v>
      </c>
      <c r="N64" s="48">
        <v>1</v>
      </c>
      <c r="O64" s="42">
        <f>SUM(J64:N64)</f>
        <v>5</v>
      </c>
      <c r="P64" s="56" t="s">
        <v>490</v>
      </c>
      <c r="Q64" s="42"/>
      <c r="R64" s="42"/>
      <c r="S64" s="62" t="s">
        <v>327</v>
      </c>
      <c r="T64" s="56" t="s">
        <v>286</v>
      </c>
      <c r="U64" s="42"/>
      <c r="V64" s="42"/>
      <c r="W64" s="42"/>
      <c r="X64" s="42"/>
      <c r="Y64" s="42"/>
      <c r="Z64" s="42"/>
      <c r="AA64" s="42"/>
    </row>
    <row r="65" spans="1:27" ht="52.5" thickBot="1" x14ac:dyDescent="0.4">
      <c r="A65" s="13">
        <v>1</v>
      </c>
      <c r="B65" s="4" t="s">
        <v>126</v>
      </c>
      <c r="C65" s="94" t="s">
        <v>80</v>
      </c>
      <c r="D65" s="14" t="s">
        <v>133</v>
      </c>
      <c r="E65" s="6" t="s">
        <v>130</v>
      </c>
      <c r="F65" s="6" t="s">
        <v>134</v>
      </c>
      <c r="G65" s="4" t="s">
        <v>135</v>
      </c>
      <c r="H65" s="4" t="s">
        <v>205</v>
      </c>
      <c r="I65" s="14"/>
      <c r="J65" s="4" t="s">
        <v>210</v>
      </c>
      <c r="K65" s="4" t="s">
        <v>210</v>
      </c>
      <c r="L65" s="4" t="s">
        <v>210</v>
      </c>
      <c r="M65" s="4" t="s">
        <v>210</v>
      </c>
      <c r="N65" s="47" t="s">
        <v>210</v>
      </c>
      <c r="O65" s="41">
        <f>SUM(J65:N65)</f>
        <v>0</v>
      </c>
      <c r="P65" s="57" t="s">
        <v>491</v>
      </c>
      <c r="Q65" s="41"/>
      <c r="R65" s="41"/>
      <c r="S65" s="59" t="s">
        <v>327</v>
      </c>
      <c r="T65" s="57" t="s">
        <v>326</v>
      </c>
      <c r="U65" s="41"/>
      <c r="V65" s="41"/>
      <c r="W65" s="41"/>
      <c r="X65" s="41"/>
      <c r="Y65" s="41"/>
      <c r="Z65" s="41"/>
      <c r="AA65" s="41"/>
    </row>
    <row r="66" spans="1:27" ht="65.5" thickBot="1" x14ac:dyDescent="0.4">
      <c r="A66" s="15" t="s">
        <v>136</v>
      </c>
      <c r="B66" s="3" t="s">
        <v>126</v>
      </c>
      <c r="C66" s="93" t="s">
        <v>119</v>
      </c>
      <c r="D66" s="12" t="s">
        <v>137</v>
      </c>
      <c r="E66" s="7" t="s">
        <v>130</v>
      </c>
      <c r="F66" s="7" t="s">
        <v>138</v>
      </c>
      <c r="G66" s="3" t="s">
        <v>207</v>
      </c>
      <c r="H66" s="3" t="s">
        <v>206</v>
      </c>
      <c r="I66" s="12"/>
      <c r="J66" s="3" t="s">
        <v>210</v>
      </c>
      <c r="K66" s="3" t="s">
        <v>210</v>
      </c>
      <c r="L66" s="3" t="s">
        <v>210</v>
      </c>
      <c r="M66" s="3" t="s">
        <v>210</v>
      </c>
      <c r="N66" s="48" t="s">
        <v>210</v>
      </c>
      <c r="O66" s="42">
        <f>SUM(J66:N66)</f>
        <v>0</v>
      </c>
      <c r="P66" s="56" t="s">
        <v>492</v>
      </c>
      <c r="Q66" s="42"/>
      <c r="R66" s="42"/>
      <c r="S66" s="62" t="s">
        <v>327</v>
      </c>
      <c r="T66" s="56" t="s">
        <v>326</v>
      </c>
      <c r="U66" s="42"/>
      <c r="V66" s="42"/>
      <c r="W66" s="42"/>
      <c r="X66" s="42"/>
      <c r="Y66" s="42"/>
      <c r="Z66" s="42"/>
      <c r="AA66" s="42"/>
    </row>
    <row r="67" spans="1:27" ht="65.5" thickBot="1" x14ac:dyDescent="0.4">
      <c r="A67" s="13" t="s">
        <v>139</v>
      </c>
      <c r="B67" s="4" t="s">
        <v>126</v>
      </c>
      <c r="C67" s="94" t="s">
        <v>497</v>
      </c>
      <c r="D67" s="14" t="s">
        <v>140</v>
      </c>
      <c r="E67" s="6" t="s">
        <v>130</v>
      </c>
      <c r="F67" s="6" t="s">
        <v>141</v>
      </c>
      <c r="G67" s="4" t="s">
        <v>142</v>
      </c>
      <c r="H67" s="4" t="s">
        <v>208</v>
      </c>
      <c r="I67" s="14"/>
      <c r="J67" s="4" t="s">
        <v>210</v>
      </c>
      <c r="K67" s="4" t="s">
        <v>210</v>
      </c>
      <c r="L67" s="4" t="s">
        <v>210</v>
      </c>
      <c r="M67" s="4" t="s">
        <v>210</v>
      </c>
      <c r="N67" s="47" t="s">
        <v>210</v>
      </c>
      <c r="O67" s="41">
        <f>SUM(J67:N67)</f>
        <v>0</v>
      </c>
      <c r="P67" s="57" t="s">
        <v>493</v>
      </c>
      <c r="Q67" s="41"/>
      <c r="R67" s="41"/>
      <c r="S67" s="59" t="s">
        <v>327</v>
      </c>
      <c r="T67" s="57" t="s">
        <v>326</v>
      </c>
      <c r="U67" s="41"/>
      <c r="V67" s="41"/>
      <c r="W67" s="41"/>
      <c r="X67" s="41"/>
      <c r="Y67" s="41"/>
      <c r="Z67" s="41"/>
      <c r="AA67" s="41"/>
    </row>
    <row r="68" spans="1:27" ht="52.5" thickBot="1" x14ac:dyDescent="0.4">
      <c r="A68" s="24" t="s">
        <v>84</v>
      </c>
      <c r="B68" s="32" t="s">
        <v>126</v>
      </c>
      <c r="C68" s="95" t="s">
        <v>16</v>
      </c>
      <c r="D68" s="24" t="s">
        <v>143</v>
      </c>
      <c r="E68" s="8" t="s">
        <v>169</v>
      </c>
      <c r="F68" s="32" t="s">
        <v>144</v>
      </c>
      <c r="G68" s="32" t="s">
        <v>145</v>
      </c>
      <c r="H68" s="32" t="s">
        <v>209</v>
      </c>
      <c r="I68" s="92"/>
      <c r="J68" s="3" t="s">
        <v>210</v>
      </c>
      <c r="K68" s="3" t="s">
        <v>210</v>
      </c>
      <c r="L68" s="3" t="s">
        <v>210</v>
      </c>
      <c r="M68" s="3" t="s">
        <v>210</v>
      </c>
      <c r="N68" s="48" t="s">
        <v>210</v>
      </c>
      <c r="O68" s="42">
        <f>SUM(J68:N68)</f>
        <v>0</v>
      </c>
      <c r="P68" s="56" t="s">
        <v>494</v>
      </c>
      <c r="Q68" s="42"/>
      <c r="R68" s="42"/>
      <c r="S68" s="62" t="s">
        <v>327</v>
      </c>
      <c r="T68" s="56" t="s">
        <v>326</v>
      </c>
      <c r="U68" s="42"/>
      <c r="V68" s="42"/>
      <c r="W68" s="42"/>
      <c r="X68" s="42"/>
      <c r="Y68" s="42"/>
      <c r="Z68" s="42"/>
      <c r="AA68" s="42"/>
    </row>
    <row r="69" spans="1:27" ht="39.5" thickBot="1" x14ac:dyDescent="0.4">
      <c r="A69" s="25" t="s">
        <v>170</v>
      </c>
      <c r="B69" s="2" t="s">
        <v>146</v>
      </c>
      <c r="C69" s="10" t="s">
        <v>147</v>
      </c>
      <c r="D69" s="10" t="s">
        <v>67</v>
      </c>
      <c r="E69" s="2" t="s">
        <v>67</v>
      </c>
      <c r="F69" s="45" t="s">
        <v>148</v>
      </c>
      <c r="G69" s="45"/>
      <c r="H69" s="45"/>
      <c r="I69" s="45"/>
      <c r="J69" s="45"/>
      <c r="K69" s="45"/>
      <c r="L69" s="45"/>
      <c r="M69" s="45"/>
      <c r="N69" s="45"/>
      <c r="O69" s="50"/>
      <c r="P69" s="55"/>
      <c r="Q69" s="50"/>
      <c r="R69" s="50"/>
      <c r="S69" s="61"/>
      <c r="T69" s="55"/>
      <c r="U69" s="50"/>
      <c r="V69" s="50"/>
      <c r="W69" s="50"/>
      <c r="X69" s="50"/>
      <c r="Y69" s="50"/>
      <c r="Z69" s="50"/>
      <c r="AA69" s="50"/>
    </row>
    <row r="70" spans="1:27" ht="39.5" thickBot="1" x14ac:dyDescent="0.4">
      <c r="A70" s="27" t="s">
        <v>170</v>
      </c>
      <c r="B70" s="3" t="s">
        <v>146</v>
      </c>
      <c r="C70" s="12" t="s">
        <v>80</v>
      </c>
      <c r="D70" s="12" t="s">
        <v>149</v>
      </c>
      <c r="E70" s="3" t="s">
        <v>150</v>
      </c>
      <c r="F70" s="3" t="s">
        <v>98</v>
      </c>
      <c r="G70" s="3" t="s">
        <v>151</v>
      </c>
      <c r="H70" s="32" t="s">
        <v>198</v>
      </c>
      <c r="I70" s="24"/>
      <c r="J70" s="32">
        <v>0</v>
      </c>
      <c r="K70" s="32">
        <v>1</v>
      </c>
      <c r="L70" s="32">
        <v>0</v>
      </c>
      <c r="M70" s="32">
        <v>1</v>
      </c>
      <c r="N70" s="49">
        <v>0</v>
      </c>
      <c r="O70" s="42">
        <f>SUM(J70:N70)</f>
        <v>2</v>
      </c>
      <c r="P70" s="56" t="s">
        <v>442</v>
      </c>
      <c r="Q70" s="42"/>
      <c r="R70" s="42"/>
      <c r="S70" s="62" t="s">
        <v>328</v>
      </c>
      <c r="T70" s="56" t="s">
        <v>330</v>
      </c>
      <c r="U70" s="42"/>
      <c r="V70" s="42"/>
      <c r="W70" s="42"/>
      <c r="X70" s="42"/>
      <c r="Y70" s="42"/>
      <c r="Z70" s="42"/>
      <c r="AA70" s="42"/>
    </row>
    <row r="71" spans="1:27" ht="15" thickBot="1" x14ac:dyDescent="0.4">
      <c r="A71" s="28" t="s">
        <v>170</v>
      </c>
      <c r="B71" s="5" t="s">
        <v>152</v>
      </c>
      <c r="C71" s="16" t="s">
        <v>65</v>
      </c>
      <c r="D71" s="16" t="s">
        <v>66</v>
      </c>
      <c r="E71" s="5" t="s">
        <v>67</v>
      </c>
      <c r="F71" s="45" t="s">
        <v>153</v>
      </c>
      <c r="G71" s="45"/>
      <c r="H71" s="45"/>
      <c r="I71" s="45"/>
      <c r="J71" s="45"/>
      <c r="K71" s="45"/>
      <c r="L71" s="45"/>
      <c r="M71" s="45"/>
      <c r="N71" s="45"/>
      <c r="O71" s="50"/>
      <c r="P71" s="55"/>
      <c r="Q71" s="50"/>
      <c r="R71" s="50"/>
      <c r="S71" s="61"/>
      <c r="T71" s="55"/>
      <c r="U71" s="50"/>
      <c r="V71" s="50"/>
      <c r="W71" s="50"/>
      <c r="X71" s="50"/>
      <c r="Y71" s="50"/>
      <c r="Z71" s="50"/>
      <c r="AA71" s="50"/>
    </row>
    <row r="72" spans="1:27" ht="39.5" thickBot="1" x14ac:dyDescent="0.4">
      <c r="A72" s="627" t="s">
        <v>154</v>
      </c>
      <c r="B72" s="627" t="s">
        <v>152</v>
      </c>
      <c r="C72" s="627" t="s">
        <v>80</v>
      </c>
      <c r="D72" s="627" t="s">
        <v>155</v>
      </c>
      <c r="E72" s="627" t="s">
        <v>156</v>
      </c>
      <c r="F72" s="627" t="s">
        <v>157</v>
      </c>
      <c r="G72" s="7" t="s">
        <v>72</v>
      </c>
      <c r="H72" s="7" t="s">
        <v>186</v>
      </c>
      <c r="I72" s="20"/>
      <c r="J72" s="3">
        <v>1</v>
      </c>
      <c r="K72" s="3">
        <v>1</v>
      </c>
      <c r="L72" s="3">
        <v>1</v>
      </c>
      <c r="M72" s="3">
        <v>1</v>
      </c>
      <c r="N72" s="48">
        <v>1</v>
      </c>
      <c r="O72" s="42">
        <f>SUM(J72:N72)</f>
        <v>5</v>
      </c>
      <c r="P72" s="56" t="s">
        <v>498</v>
      </c>
      <c r="Q72" s="42"/>
      <c r="R72" s="42"/>
      <c r="S72" s="62" t="s">
        <v>332</v>
      </c>
      <c r="T72" s="56" t="s">
        <v>329</v>
      </c>
      <c r="U72" s="42"/>
      <c r="V72" s="42"/>
      <c r="W72" s="42"/>
      <c r="X72" s="42"/>
      <c r="Y72" s="42"/>
      <c r="Z72" s="42"/>
      <c r="AA72" s="42"/>
    </row>
    <row r="73" spans="1:27" ht="39.5" thickBot="1" x14ac:dyDescent="0.4">
      <c r="A73" s="628"/>
      <c r="B73" s="628"/>
      <c r="C73" s="628"/>
      <c r="D73" s="628"/>
      <c r="E73" s="628"/>
      <c r="F73" s="628"/>
      <c r="G73" s="7" t="s">
        <v>232</v>
      </c>
      <c r="H73" s="7" t="s">
        <v>229</v>
      </c>
      <c r="I73" s="20"/>
      <c r="J73" s="3" t="s">
        <v>210</v>
      </c>
      <c r="K73" s="3" t="s">
        <v>210</v>
      </c>
      <c r="L73" s="3" t="s">
        <v>210</v>
      </c>
      <c r="M73" s="3" t="s">
        <v>210</v>
      </c>
      <c r="N73" s="48" t="s">
        <v>210</v>
      </c>
      <c r="O73" s="42">
        <f>SUM(J73:N73)</f>
        <v>0</v>
      </c>
      <c r="P73" s="56" t="s">
        <v>499</v>
      </c>
      <c r="Q73" s="42"/>
      <c r="R73" s="42"/>
      <c r="S73" s="62" t="s">
        <v>332</v>
      </c>
      <c r="T73" s="56" t="s">
        <v>329</v>
      </c>
      <c r="U73" s="42"/>
      <c r="V73" s="42"/>
      <c r="W73" s="42"/>
      <c r="X73" s="42"/>
      <c r="Y73" s="42"/>
      <c r="Z73" s="42"/>
      <c r="AA73" s="42"/>
    </row>
    <row r="74" spans="1:27" ht="52.5" thickBot="1" x14ac:dyDescent="0.4">
      <c r="A74" s="13" t="s">
        <v>158</v>
      </c>
      <c r="B74" s="4" t="s">
        <v>152</v>
      </c>
      <c r="C74" s="14" t="s">
        <v>24</v>
      </c>
      <c r="D74" s="14" t="s">
        <v>159</v>
      </c>
      <c r="E74" s="4" t="s">
        <v>156</v>
      </c>
      <c r="F74" s="4" t="s">
        <v>160</v>
      </c>
      <c r="G74" s="6" t="s">
        <v>72</v>
      </c>
      <c r="H74" s="6" t="s">
        <v>212</v>
      </c>
      <c r="I74" s="18"/>
      <c r="J74" s="4" t="s">
        <v>210</v>
      </c>
      <c r="K74" s="4" t="s">
        <v>210</v>
      </c>
      <c r="L74" s="4" t="s">
        <v>210</v>
      </c>
      <c r="M74" s="4" t="s">
        <v>210</v>
      </c>
      <c r="N74" s="47" t="s">
        <v>210</v>
      </c>
      <c r="O74" s="41">
        <f>SUM(J74:N74)</f>
        <v>0</v>
      </c>
      <c r="P74" s="57" t="s">
        <v>436</v>
      </c>
      <c r="Q74" s="41"/>
      <c r="R74" s="41"/>
      <c r="S74" s="59" t="s">
        <v>332</v>
      </c>
      <c r="T74" s="57" t="s">
        <v>329</v>
      </c>
      <c r="U74" s="41"/>
      <c r="V74" s="41"/>
      <c r="W74" s="41"/>
      <c r="X74" s="41"/>
      <c r="Y74" s="41"/>
      <c r="Z74" s="41"/>
      <c r="AA74" s="41"/>
    </row>
    <row r="75" spans="1:27" ht="39.5" thickBot="1" x14ac:dyDescent="0.4">
      <c r="A75" s="15" t="s">
        <v>55</v>
      </c>
      <c r="B75" s="3" t="s">
        <v>152</v>
      </c>
      <c r="C75" s="12" t="s">
        <v>12</v>
      </c>
      <c r="D75" s="12" t="s">
        <v>161</v>
      </c>
      <c r="E75" s="3" t="s">
        <v>156</v>
      </c>
      <c r="F75" s="3" t="s">
        <v>162</v>
      </c>
      <c r="G75" s="7" t="s">
        <v>72</v>
      </c>
      <c r="H75" s="7" t="s">
        <v>213</v>
      </c>
      <c r="I75" s="20"/>
      <c r="J75" s="3" t="s">
        <v>210</v>
      </c>
      <c r="K75" s="3" t="s">
        <v>210</v>
      </c>
      <c r="L75" s="3" t="s">
        <v>210</v>
      </c>
      <c r="M75" s="3" t="s">
        <v>210</v>
      </c>
      <c r="N75" s="48" t="s">
        <v>210</v>
      </c>
      <c r="O75" s="42">
        <f>SUM(J75:N75)</f>
        <v>0</v>
      </c>
      <c r="P75" s="56" t="s">
        <v>437</v>
      </c>
      <c r="Q75" s="42"/>
      <c r="R75" s="42"/>
      <c r="S75" s="62" t="s">
        <v>332</v>
      </c>
      <c r="T75" s="56" t="s">
        <v>329</v>
      </c>
      <c r="U75" s="42"/>
      <c r="V75" s="42"/>
      <c r="W75" s="42"/>
      <c r="X75" s="42"/>
      <c r="Y75" s="42"/>
      <c r="Z75" s="42"/>
      <c r="AA75" s="42"/>
    </row>
    <row r="76" spans="1:27" ht="39.5" thickBot="1" x14ac:dyDescent="0.4">
      <c r="A76" s="26" t="s">
        <v>170</v>
      </c>
      <c r="B76" s="4" t="s">
        <v>152</v>
      </c>
      <c r="C76" s="14" t="s">
        <v>65</v>
      </c>
      <c r="D76" s="14" t="s">
        <v>163</v>
      </c>
      <c r="E76" s="4" t="s">
        <v>156</v>
      </c>
      <c r="F76" s="4" t="s">
        <v>98</v>
      </c>
      <c r="G76" s="4" t="s">
        <v>151</v>
      </c>
      <c r="H76" s="4" t="s">
        <v>198</v>
      </c>
      <c r="I76" s="14"/>
      <c r="J76" s="4">
        <v>0</v>
      </c>
      <c r="K76" s="4">
        <v>1</v>
      </c>
      <c r="L76" s="4">
        <v>0</v>
      </c>
      <c r="M76" s="4">
        <v>1</v>
      </c>
      <c r="N76" s="47">
        <v>0</v>
      </c>
      <c r="O76" s="41">
        <f>SUM(J76:N76)</f>
        <v>2</v>
      </c>
      <c r="P76" s="57" t="s">
        <v>438</v>
      </c>
      <c r="Q76" s="41"/>
      <c r="R76" s="41"/>
      <c r="S76" s="59" t="s">
        <v>328</v>
      </c>
      <c r="T76" s="57" t="s">
        <v>330</v>
      </c>
      <c r="U76" s="41"/>
      <c r="V76" s="41"/>
      <c r="W76" s="41"/>
      <c r="X76" s="41"/>
      <c r="Y76" s="41"/>
      <c r="Z76" s="41"/>
      <c r="AA76" s="41"/>
    </row>
    <row r="77" spans="1:27" ht="26.5" thickBot="1" x14ac:dyDescent="0.4">
      <c r="A77" s="23">
        <v>1.5</v>
      </c>
      <c r="B77" s="2" t="s">
        <v>164</v>
      </c>
      <c r="C77" s="10" t="s">
        <v>16</v>
      </c>
      <c r="D77" s="10" t="s">
        <v>67</v>
      </c>
      <c r="E77" s="2" t="s">
        <v>67</v>
      </c>
      <c r="F77" s="45" t="s">
        <v>165</v>
      </c>
      <c r="G77" s="45"/>
      <c r="H77" s="45"/>
      <c r="I77" s="45"/>
      <c r="J77" s="45"/>
      <c r="K77" s="45"/>
      <c r="L77" s="45"/>
      <c r="M77" s="45"/>
      <c r="N77" s="45"/>
      <c r="O77" s="50"/>
      <c r="P77" s="55"/>
      <c r="Q77" s="50"/>
      <c r="R77" s="50"/>
      <c r="S77" s="61"/>
      <c r="T77" s="55"/>
      <c r="U77" s="50"/>
      <c r="V77" s="50"/>
      <c r="W77" s="50"/>
      <c r="X77" s="50"/>
      <c r="Y77" s="50"/>
      <c r="Z77" s="50"/>
      <c r="AA77" s="50"/>
    </row>
    <row r="78" spans="1:27" ht="93.5" thickBot="1" x14ac:dyDescent="0.4">
      <c r="A78" s="26" t="s">
        <v>170</v>
      </c>
      <c r="B78" s="4" t="s">
        <v>164</v>
      </c>
      <c r="C78" s="14" t="s">
        <v>16</v>
      </c>
      <c r="D78" s="14" t="s">
        <v>166</v>
      </c>
      <c r="E78" s="4" t="s">
        <v>10</v>
      </c>
      <c r="F78" s="4" t="s">
        <v>167</v>
      </c>
      <c r="G78" s="4" t="s">
        <v>168</v>
      </c>
      <c r="H78" s="4" t="s">
        <v>186</v>
      </c>
      <c r="I78" s="14"/>
      <c r="J78" s="4">
        <v>1</v>
      </c>
      <c r="K78" s="4">
        <v>1</v>
      </c>
      <c r="L78" s="4">
        <v>1</v>
      </c>
      <c r="M78" s="4">
        <v>1</v>
      </c>
      <c r="N78" s="47">
        <v>1</v>
      </c>
      <c r="O78" s="41">
        <f>SUM(J78:N78)</f>
        <v>5</v>
      </c>
      <c r="P78" s="57" t="s">
        <v>439</v>
      </c>
      <c r="Q78" s="41"/>
      <c r="R78" s="41"/>
      <c r="S78" s="59" t="s">
        <v>331</v>
      </c>
      <c r="T78" s="63" t="s">
        <v>285</v>
      </c>
      <c r="U78" s="41"/>
      <c r="V78" s="41"/>
      <c r="W78" s="41"/>
      <c r="X78" s="41"/>
      <c r="Y78" s="41"/>
      <c r="Z78" s="41"/>
      <c r="AA78" s="41"/>
    </row>
    <row r="79" spans="1:27" x14ac:dyDescent="0.35">
      <c r="A79" s="1"/>
    </row>
    <row r="80" spans="1:27" x14ac:dyDescent="0.35">
      <c r="A80" s="1"/>
    </row>
  </sheetData>
  <customSheetViews>
    <customSheetView guid="{8E7A659F-1F78-41E1-A901-E72DF8119CBB}" scale="120" showGridLines="0" fitToPage="1" state="hidden">
      <pane xSplit="4" ySplit="5" topLeftCell="E36" activePane="bottomRight" state="frozen"/>
      <selection pane="bottomRight" activeCell="AD3" sqref="AD3"/>
      <pageMargins left="0.25" right="0.25" top="0.5" bottom="0.55000000000000004" header="0.3" footer="0.45"/>
      <pageSetup paperSize="5" fitToHeight="0" orientation="landscape" r:id="rId1"/>
      <headerFooter>
        <oddFooter>&amp;L\\DEQV12CSCAPP1\TMDLworking\NPS\Policy-Guidance-Plans\NPSMgmtPlan\2019Plan\Trackingeporting\&amp;F.xls\&amp;A(sheet)</oddFooter>
      </headerFooter>
    </customSheetView>
    <customSheetView guid="{12AE7722-B0A3-4C2A-98B5-2DE188FD685E}" scale="120" showPageBreaks="1" showGridLines="0" fitToPage="1" printArea="1" state="hidden">
      <pane xSplit="4" ySplit="5" topLeftCell="E36" activePane="bottomRight" state="frozen"/>
      <selection pane="bottomRight" activeCell="AD3" sqref="AD3"/>
      <pageMargins left="0.25" right="0.25" top="0.5" bottom="0.55000000000000004" header="0.3" footer="0.45"/>
      <pageSetup paperSize="5" fitToHeight="0" orientation="landscape" r:id="rId2"/>
      <headerFooter>
        <oddFooter>&amp;L\\DEQV12CSCAPP1\TMDLworking\NPS\Policy-Guidance-Plans\NPSMgmtPlan\2019Plan\Trackingeporting\&amp;F.xls\&amp;A(sheet)</oddFooter>
      </headerFooter>
    </customSheetView>
    <customSheetView guid="{04AB7A58-4366-4A28-AC89-CED3F78B7D40}" scale="120" showPageBreaks="1" showGridLines="0" fitToPage="1" printArea="1" state="hidden">
      <pane xSplit="4" ySplit="5" topLeftCell="E36" activePane="bottomRight" state="frozen"/>
      <selection pane="bottomRight" activeCell="AD3" sqref="AD3"/>
      <pageMargins left="0.25" right="0.25" top="0.5" bottom="0.55000000000000004" header="0.3" footer="0.45"/>
      <pageSetup paperSize="5" fitToHeight="0" orientation="landscape" r:id="rId3"/>
      <headerFooter>
        <oddFooter>&amp;L\\DEQV12CSCAPP1\TMDLworking\NPS\Policy-Guidance-Plans\NPSMgmtPlan\2019Plan\Trackingeporting\&amp;F.xls\&amp;A(sheet)</oddFooter>
      </headerFooter>
    </customSheetView>
  </customSheetViews>
  <mergeCells count="66">
    <mergeCell ref="A35:A42"/>
    <mergeCell ref="B35:B42"/>
    <mergeCell ref="C35:C42"/>
    <mergeCell ref="D35:D42"/>
    <mergeCell ref="E35:E42"/>
    <mergeCell ref="E12:E13"/>
    <mergeCell ref="F12:F13"/>
    <mergeCell ref="A4:G4"/>
    <mergeCell ref="A9:A11"/>
    <mergeCell ref="B9:B11"/>
    <mergeCell ref="C9:C11"/>
    <mergeCell ref="D9:D11"/>
    <mergeCell ref="E9:E11"/>
    <mergeCell ref="F9:F11"/>
    <mergeCell ref="G9:G11"/>
    <mergeCell ref="A12:A13"/>
    <mergeCell ref="B12:B13"/>
    <mergeCell ref="C12:C13"/>
    <mergeCell ref="D12:D13"/>
    <mergeCell ref="E60:E62"/>
    <mergeCell ref="A60:A62"/>
    <mergeCell ref="B60:B62"/>
    <mergeCell ref="C60:C62"/>
    <mergeCell ref="D60:D62"/>
    <mergeCell ref="A44:A45"/>
    <mergeCell ref="B44:B45"/>
    <mergeCell ref="C44:C45"/>
    <mergeCell ref="D44:D45"/>
    <mergeCell ref="E44:E45"/>
    <mergeCell ref="A26:A29"/>
    <mergeCell ref="B26:B29"/>
    <mergeCell ref="C26:C29"/>
    <mergeCell ref="D26:D29"/>
    <mergeCell ref="G24:G25"/>
    <mergeCell ref="F24:F25"/>
    <mergeCell ref="A24:A25"/>
    <mergeCell ref="B24:B25"/>
    <mergeCell ref="C24:C25"/>
    <mergeCell ref="D24:D25"/>
    <mergeCell ref="E24:E25"/>
    <mergeCell ref="E26:E29"/>
    <mergeCell ref="F26:F29"/>
    <mergeCell ref="A19:A23"/>
    <mergeCell ref="B19:B23"/>
    <mergeCell ref="C19:C23"/>
    <mergeCell ref="D19:D23"/>
    <mergeCell ref="E19:E23"/>
    <mergeCell ref="A72:A73"/>
    <mergeCell ref="B72:B73"/>
    <mergeCell ref="C72:C73"/>
    <mergeCell ref="D72:D73"/>
    <mergeCell ref="E72:E73"/>
    <mergeCell ref="V4:AA4"/>
    <mergeCell ref="J4:O4"/>
    <mergeCell ref="H3:O3"/>
    <mergeCell ref="F72:F73"/>
    <mergeCell ref="G20:G23"/>
    <mergeCell ref="F19:F23"/>
    <mergeCell ref="G12:G13"/>
    <mergeCell ref="F60:F62"/>
    <mergeCell ref="G60:G62"/>
    <mergeCell ref="S60:S62"/>
    <mergeCell ref="G44:G45"/>
    <mergeCell ref="F44:F45"/>
    <mergeCell ref="G26:G29"/>
    <mergeCell ref="F35:F42"/>
  </mergeCells>
  <pageMargins left="0.25" right="0.25" top="0.5" bottom="0.55000000000000004" header="0.3" footer="0.45"/>
  <pageSetup paperSize="5" fitToHeight="0" orientation="landscape" r:id="rId4"/>
  <headerFooter>
    <oddFooter>&amp;L\\DEQV12CSCAPP1\TMDLworking\NPS\Policy-Guidance-Plans\NPSMgmtPlan\2019Plan\Trackingeporting\&amp;F.xls\&amp;A(sheet)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7"/>
  <sheetViews>
    <sheetView workbookViewId="0">
      <selection activeCell="A20" sqref="A1:XFD20"/>
    </sheetView>
  </sheetViews>
  <sheetFormatPr defaultRowHeight="14.5" x14ac:dyDescent="0.35"/>
  <cols>
    <col min="2" max="2" width="9.7265625" bestFit="1" customWidth="1"/>
    <col min="3" max="3" width="18" bestFit="1" customWidth="1"/>
    <col min="4" max="4" width="14" customWidth="1"/>
    <col min="5" max="5" width="10.7265625" bestFit="1" customWidth="1"/>
    <col min="6" max="6" width="18" bestFit="1" customWidth="1"/>
    <col min="7" max="7" width="10.7265625" bestFit="1" customWidth="1"/>
  </cols>
  <sheetData>
    <row r="2" spans="2:7" x14ac:dyDescent="0.35">
      <c r="D2" s="64" t="s">
        <v>338</v>
      </c>
    </row>
    <row r="3" spans="2:7" x14ac:dyDescent="0.35">
      <c r="D3" s="64" t="s">
        <v>339</v>
      </c>
    </row>
    <row r="5" spans="2:7" x14ac:dyDescent="0.35">
      <c r="D5" t="s">
        <v>334</v>
      </c>
      <c r="F5" t="s">
        <v>340</v>
      </c>
    </row>
    <row r="6" spans="2:7" x14ac:dyDescent="0.35">
      <c r="B6" t="s">
        <v>337</v>
      </c>
      <c r="D6" t="s">
        <v>335</v>
      </c>
      <c r="E6" t="s">
        <v>336</v>
      </c>
      <c r="F6" t="s">
        <v>335</v>
      </c>
      <c r="G6" t="s">
        <v>336</v>
      </c>
    </row>
    <row r="7" spans="2:7" x14ac:dyDescent="0.35">
      <c r="C7">
        <v>2019</v>
      </c>
      <c r="D7" s="64">
        <v>43282</v>
      </c>
      <c r="E7" s="64">
        <v>43465</v>
      </c>
      <c r="F7" s="64">
        <v>43282</v>
      </c>
      <c r="G7" s="64">
        <v>43646</v>
      </c>
    </row>
    <row r="8" spans="2:7" x14ac:dyDescent="0.35">
      <c r="C8">
        <v>2020</v>
      </c>
      <c r="D8" s="64">
        <v>43466</v>
      </c>
      <c r="E8" s="64">
        <v>43830</v>
      </c>
      <c r="F8" s="64">
        <v>43647</v>
      </c>
      <c r="G8" s="64">
        <v>43830</v>
      </c>
    </row>
    <row r="9" spans="2:7" x14ac:dyDescent="0.35">
      <c r="C9">
        <v>2021</v>
      </c>
      <c r="D9" s="64">
        <v>43831</v>
      </c>
      <c r="E9" s="64">
        <v>44561</v>
      </c>
    </row>
    <row r="11" spans="2:7" x14ac:dyDescent="0.35">
      <c r="C11" t="s">
        <v>342</v>
      </c>
    </row>
    <row r="12" spans="2:7" x14ac:dyDescent="0.35">
      <c r="C12" s="58" t="s">
        <v>186</v>
      </c>
      <c r="D12" s="58"/>
      <c r="E12" s="58">
        <v>2019</v>
      </c>
      <c r="F12" s="58">
        <v>2020</v>
      </c>
      <c r="G12" s="58">
        <v>2021</v>
      </c>
    </row>
    <row r="13" spans="2:7" x14ac:dyDescent="0.35">
      <c r="C13" s="58" t="s">
        <v>334</v>
      </c>
      <c r="D13" s="58" t="s">
        <v>335</v>
      </c>
      <c r="E13" s="65">
        <v>43282</v>
      </c>
      <c r="F13" s="65">
        <v>43466</v>
      </c>
      <c r="G13" s="65">
        <v>43831</v>
      </c>
    </row>
    <row r="14" spans="2:7" x14ac:dyDescent="0.35">
      <c r="C14" s="58" t="s">
        <v>334</v>
      </c>
      <c r="D14" s="58" t="s">
        <v>336</v>
      </c>
      <c r="E14" s="65">
        <v>43465</v>
      </c>
      <c r="F14" s="65">
        <v>43830</v>
      </c>
      <c r="G14" s="65">
        <v>44561</v>
      </c>
    </row>
    <row r="15" spans="2:7" x14ac:dyDescent="0.35">
      <c r="C15" s="58" t="s">
        <v>334</v>
      </c>
      <c r="D15" s="58" t="s">
        <v>341</v>
      </c>
      <c r="E15" s="65">
        <v>43695</v>
      </c>
      <c r="F15" s="68">
        <v>44058</v>
      </c>
      <c r="G15" s="65">
        <v>44423</v>
      </c>
    </row>
    <row r="16" spans="2:7" x14ac:dyDescent="0.35">
      <c r="C16" s="66" t="s">
        <v>340</v>
      </c>
      <c r="D16" s="66" t="s">
        <v>335</v>
      </c>
      <c r="E16" s="67">
        <v>43282</v>
      </c>
      <c r="F16" s="67">
        <v>43647</v>
      </c>
      <c r="G16" s="67">
        <v>43831</v>
      </c>
    </row>
    <row r="17" spans="3:7" x14ac:dyDescent="0.35">
      <c r="C17" s="66" t="s">
        <v>340</v>
      </c>
      <c r="D17" s="66" t="s">
        <v>336</v>
      </c>
      <c r="E17" s="67">
        <v>43646</v>
      </c>
      <c r="F17" s="67">
        <v>43830</v>
      </c>
      <c r="G17" s="67">
        <v>44196</v>
      </c>
    </row>
    <row r="18" spans="3:7" x14ac:dyDescent="0.35">
      <c r="C18" s="66" t="s">
        <v>340</v>
      </c>
      <c r="D18" s="66" t="s">
        <v>341</v>
      </c>
      <c r="E18" s="67">
        <v>43922</v>
      </c>
      <c r="F18" s="69">
        <v>44228</v>
      </c>
      <c r="G18" s="67">
        <v>44593</v>
      </c>
    </row>
    <row r="21" spans="3:7" x14ac:dyDescent="0.35">
      <c r="C21" s="58" t="s">
        <v>186</v>
      </c>
      <c r="D21" s="58"/>
      <c r="E21" s="58">
        <v>2019</v>
      </c>
      <c r="F21" s="58">
        <v>2020</v>
      </c>
      <c r="G21" s="58">
        <v>2021</v>
      </c>
    </row>
    <row r="22" spans="3:7" x14ac:dyDescent="0.35">
      <c r="C22" s="58" t="s">
        <v>334</v>
      </c>
      <c r="D22" s="58" t="s">
        <v>335</v>
      </c>
      <c r="E22" s="65">
        <v>43282</v>
      </c>
      <c r="F22" s="65">
        <v>43282</v>
      </c>
      <c r="G22" s="65">
        <v>44013</v>
      </c>
    </row>
    <row r="23" spans="3:7" x14ac:dyDescent="0.35">
      <c r="C23" s="58" t="s">
        <v>334</v>
      </c>
      <c r="D23" s="58" t="s">
        <v>336</v>
      </c>
      <c r="E23" s="65">
        <v>43465</v>
      </c>
      <c r="F23" s="65">
        <v>43646</v>
      </c>
      <c r="G23" s="65">
        <v>44012</v>
      </c>
    </row>
    <row r="24" spans="3:7" x14ac:dyDescent="0.35">
      <c r="C24" s="58" t="s">
        <v>334</v>
      </c>
      <c r="D24" s="58" t="s">
        <v>341</v>
      </c>
      <c r="E24" s="65">
        <v>43695</v>
      </c>
      <c r="F24" s="68">
        <v>44058</v>
      </c>
      <c r="G24" s="65">
        <v>44423</v>
      </c>
    </row>
    <row r="25" spans="3:7" x14ac:dyDescent="0.35">
      <c r="C25" s="66" t="s">
        <v>340</v>
      </c>
      <c r="D25" s="66" t="s">
        <v>335</v>
      </c>
      <c r="E25" s="67">
        <v>43282</v>
      </c>
      <c r="F25" s="67">
        <v>43647</v>
      </c>
      <c r="G25" s="67">
        <v>44378</v>
      </c>
    </row>
    <row r="26" spans="3:7" x14ac:dyDescent="0.35">
      <c r="C26" s="66" t="s">
        <v>340</v>
      </c>
      <c r="D26" s="66" t="s">
        <v>336</v>
      </c>
      <c r="E26" s="67">
        <v>43646</v>
      </c>
      <c r="F26" s="67">
        <v>44012</v>
      </c>
      <c r="G26" s="67">
        <v>44377</v>
      </c>
    </row>
    <row r="27" spans="3:7" x14ac:dyDescent="0.35">
      <c r="C27" s="66" t="s">
        <v>340</v>
      </c>
      <c r="D27" s="66" t="s">
        <v>341</v>
      </c>
      <c r="E27" s="67">
        <v>43922</v>
      </c>
      <c r="F27" s="69">
        <v>44228</v>
      </c>
      <c r="G27" s="67">
        <v>44593</v>
      </c>
    </row>
  </sheetData>
  <customSheetViews>
    <customSheetView guid="{8E7A659F-1F78-41E1-A901-E72DF8119CBB}" state="hidden">
      <selection activeCell="A20" sqref="A1:XFD20"/>
      <pageMargins left="0.7" right="0.7" top="0.75" bottom="0.75" header="0.3" footer="0.3"/>
    </customSheetView>
    <customSheetView guid="{12AE7722-B0A3-4C2A-98B5-2DE188FD685E}" state="hidden">
      <selection activeCell="A20" sqref="A1:XFD20"/>
      <pageMargins left="0.7" right="0.7" top="0.75" bottom="0.75" header="0.3" footer="0.3"/>
    </customSheetView>
    <customSheetView guid="{04AB7A58-4366-4A28-AC89-CED3F78B7D40}" state="hidden">
      <selection activeCell="A20" sqref="A1:XFD2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14</vt:i4>
      </vt:variant>
    </vt:vector>
  </HeadingPairs>
  <TitlesOfParts>
    <vt:vector size="35" baseType="lpstr">
      <vt:lpstr>Reporting Tool</vt:lpstr>
      <vt:lpstr>ReadMe</vt:lpstr>
      <vt:lpstr>Activity_ReportingTool</vt:lpstr>
      <vt:lpstr>Milestone_Summary</vt:lpstr>
      <vt:lpstr>ProgramProgress</vt:lpstr>
      <vt:lpstr>Milestone_ReportingTool</vt:lpstr>
      <vt:lpstr>Sheet2</vt:lpstr>
      <vt:lpstr>Sheet1</vt:lpstr>
      <vt:lpstr>coding-keep</vt:lpstr>
      <vt:lpstr>Activity_Summary</vt:lpstr>
      <vt:lpstr>Milestone-summary</vt:lpstr>
      <vt:lpstr>LU_NPSGoals</vt:lpstr>
      <vt:lpstr>Master</vt:lpstr>
      <vt:lpstr>LU_other</vt:lpstr>
      <vt:lpstr>All</vt:lpstr>
      <vt:lpstr>LU_All</vt:lpstr>
      <vt:lpstr>LU_PlanComp</vt:lpstr>
      <vt:lpstr>Sheet8</vt:lpstr>
      <vt:lpstr>LU_Milestones</vt:lpstr>
      <vt:lpstr>Milestone Goals</vt:lpstr>
      <vt:lpstr>timing</vt:lpstr>
      <vt:lpstr>LU_PlanComponents</vt:lpstr>
      <vt:lpstr>Activity_ReportingTool!Print_Area</vt:lpstr>
      <vt:lpstr>LU_All!Print_Area</vt:lpstr>
      <vt:lpstr>LU_Milestones!Print_Area</vt:lpstr>
      <vt:lpstr>LU_PlanComp!Print_Area</vt:lpstr>
      <vt:lpstr>Master!Print_Area</vt:lpstr>
      <vt:lpstr>'Milestone Goals'!Print_Area</vt:lpstr>
      <vt:lpstr>Milestone_ReportingTool!Print_Area</vt:lpstr>
      <vt:lpstr>Milestone_Summary!Print_Area</vt:lpstr>
      <vt:lpstr>ProgramProgress!Print_Area</vt:lpstr>
      <vt:lpstr>LU_Milestones!Print_Titles</vt:lpstr>
      <vt:lpstr>'Milestone Goals'!Print_Titles</vt:lpstr>
      <vt:lpstr>Milestone_ReportingTool!Print_Titles</vt:lpstr>
      <vt:lpstr>Milestone_Summary!Print_Titles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Sandberg</dc:creator>
  <cp:lastModifiedBy>Ashley Wendt</cp:lastModifiedBy>
  <cp:lastPrinted>2022-01-20T17:03:29Z</cp:lastPrinted>
  <dcterms:created xsi:type="dcterms:W3CDTF">2020-07-09T12:02:03Z</dcterms:created>
  <dcterms:modified xsi:type="dcterms:W3CDTF">2022-01-31T15:21:25Z</dcterms:modified>
</cp:coreProperties>
</file>